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Roszak\Desktop\Przedszkole\2025\P2\na bip\Załącznik nr 2\"/>
    </mc:Choice>
  </mc:AlternateContent>
  <xr:revisionPtr revIDLastSave="0" documentId="13_ncr:1_{3C4952E4-BDD2-4414-A54C-DABDB0CD9D20}" xr6:coauthVersionLast="47" xr6:coauthVersionMax="47" xr10:uidLastSave="{00000000-0000-0000-0000-000000000000}"/>
  <bookViews>
    <workbookView xWindow="-120" yWindow="-120" windowWidth="29040" windowHeight="15840" tabRatio="829" firstSheet="1" activeTab="1" xr2:uid="{00000000-000D-0000-FFFF-FFFF00000000}"/>
  </bookViews>
  <sheets>
    <sheet name="nabiał" sheetId="1" state="hidden" r:id="rId1"/>
    <sheet name="Artykuły ogólnospożywcze (2)" sheetId="8" r:id="rId2"/>
    <sheet name="warzywa" sheetId="2" state="hidden" r:id="rId3"/>
    <sheet name="Mięso i wędliny" sheetId="7" state="hidden"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2" l="1"/>
  <c r="D31" i="2"/>
  <c r="D32" i="2"/>
  <c r="D34" i="2"/>
  <c r="D35" i="2"/>
  <c r="F84" i="8" l="1"/>
  <c r="D41" i="2"/>
  <c r="D56" i="7" l="1"/>
  <c r="D55" i="7"/>
  <c r="D54" i="7"/>
  <c r="D52" i="7"/>
  <c r="D51" i="7"/>
  <c r="D50" i="7"/>
  <c r="D49" i="7"/>
  <c r="D48" i="7"/>
  <c r="D47" i="7"/>
  <c r="D46" i="7"/>
  <c r="D45" i="7"/>
  <c r="D44" i="7"/>
  <c r="D43" i="7"/>
  <c r="D42" i="7"/>
  <c r="D41" i="7"/>
  <c r="D40" i="7"/>
  <c r="D37" i="7"/>
  <c r="D36" i="7"/>
  <c r="D35" i="7"/>
  <c r="D34" i="7"/>
  <c r="D60" i="2"/>
  <c r="D85" i="2"/>
  <c r="D84" i="2"/>
  <c r="D83" i="2"/>
  <c r="D81" i="2"/>
  <c r="D80" i="2"/>
  <c r="D79" i="2"/>
  <c r="D78" i="2"/>
  <c r="D77" i="2"/>
  <c r="D76" i="2"/>
  <c r="D75" i="2"/>
  <c r="D74" i="2"/>
  <c r="D73" i="2"/>
  <c r="D72" i="2"/>
  <c r="D71" i="2"/>
  <c r="D70" i="2"/>
  <c r="D69" i="2"/>
  <c r="D68" i="2"/>
  <c r="D67" i="2"/>
  <c r="D66" i="2"/>
  <c r="D65" i="2"/>
  <c r="D64" i="2"/>
  <c r="D63" i="2"/>
  <c r="D62" i="2"/>
  <c r="D61" i="2"/>
  <c r="D59" i="2"/>
  <c r="D58" i="2"/>
  <c r="D57" i="2"/>
  <c r="D56" i="2"/>
  <c r="D55" i="2"/>
  <c r="D54" i="2"/>
  <c r="D52" i="2"/>
  <c r="D50" i="2"/>
  <c r="D49" i="2"/>
  <c r="D48" i="2"/>
  <c r="D47" i="2"/>
  <c r="D45" i="2"/>
  <c r="D44" i="2"/>
  <c r="D42" i="2"/>
  <c r="D40" i="2"/>
  <c r="D38" i="2"/>
  <c r="D37" i="2"/>
  <c r="D36" i="2"/>
</calcChain>
</file>

<file path=xl/sharedStrings.xml><?xml version="1.0" encoding="utf-8"?>
<sst xmlns="http://schemas.openxmlformats.org/spreadsheetml/2006/main" count="437" uniqueCount="228">
  <si>
    <t>Lp.</t>
  </si>
  <si>
    <t>Przedmiot zamówienia</t>
  </si>
  <si>
    <t>Szacunkowa ilość dostawy w okresie od 01.09.2021 do 31.12.221 r.</t>
  </si>
  <si>
    <t>Cena jednostkowa w zł brutto</t>
  </si>
  <si>
    <t>Stawka podatku VAT w %</t>
  </si>
  <si>
    <t>Wartość ogółem netto</t>
  </si>
  <si>
    <t>Wartość ogółem brutto</t>
  </si>
  <si>
    <t xml:space="preserve">Cena jednostkowa w zł netto </t>
  </si>
  <si>
    <t>Jednostka miary</t>
  </si>
  <si>
    <t>Maślanka</t>
  </si>
  <si>
    <t>Mleko 2%</t>
  </si>
  <si>
    <t>Masło ekstra</t>
  </si>
  <si>
    <t>kg</t>
  </si>
  <si>
    <t>Jogurt naturalny 380 g</t>
  </si>
  <si>
    <t>szt</t>
  </si>
  <si>
    <t>Twaróg biały półtłusty</t>
  </si>
  <si>
    <t>Twaróg  śmietankowy</t>
  </si>
  <si>
    <t>Ser żółty</t>
  </si>
  <si>
    <t>Kefir 380 g</t>
  </si>
  <si>
    <t>ARBUZ</t>
  </si>
  <si>
    <t>KG</t>
  </si>
  <si>
    <t>AWOKADO</t>
  </si>
  <si>
    <t>BANAN</t>
  </si>
  <si>
    <t>BROKUŁ</t>
  </si>
  <si>
    <t>SZT</t>
  </si>
  <si>
    <t>BURACZKI CZERWONE</t>
  </si>
  <si>
    <t xml:space="preserve">CYTRYNY </t>
  </si>
  <si>
    <t>CEBULA</t>
  </si>
  <si>
    <t>CZOSNEK</t>
  </si>
  <si>
    <t>GRUSZKI</t>
  </si>
  <si>
    <t>JABŁKA</t>
  </si>
  <si>
    <t>KAPUSTA KISZONA</t>
  </si>
  <si>
    <t>KOPER</t>
  </si>
  <si>
    <t xml:space="preserve">KAPUSTA PEKIŃSKA </t>
  </si>
  <si>
    <t>KALAFIOR</t>
  </si>
  <si>
    <t>KIWI</t>
  </si>
  <si>
    <t>KUKURYDZA W PUSZCE</t>
  </si>
  <si>
    <t xml:space="preserve">KAPUSTA CZERWONA </t>
  </si>
  <si>
    <t>DYNIA</t>
  </si>
  <si>
    <t>POMIDOR</t>
  </si>
  <si>
    <t>RUKOLA</t>
  </si>
  <si>
    <t>MARCHEW</t>
  </si>
  <si>
    <t>PIECZARKI</t>
  </si>
  <si>
    <t>NATKA PIETRUSZKI</t>
  </si>
  <si>
    <t>MANDARYNKA</t>
  </si>
  <si>
    <t>OGÓREK ZIELONY</t>
  </si>
  <si>
    <t>OGÓREK KISZONY KG</t>
  </si>
  <si>
    <t>POMARAŃCZA</t>
  </si>
  <si>
    <t xml:space="preserve">PIETRUSZKA </t>
  </si>
  <si>
    <t>POR</t>
  </si>
  <si>
    <t>RZODKIEWKA</t>
  </si>
  <si>
    <t>SZCZYPIOR</t>
  </si>
  <si>
    <t>SAŁATA ZIELONA</t>
  </si>
  <si>
    <t>SELER</t>
  </si>
  <si>
    <t>TRUSKAWKI</t>
  </si>
  <si>
    <t>MANGO</t>
  </si>
  <si>
    <t>WINOGRONO</t>
  </si>
  <si>
    <t>MELON</t>
  </si>
  <si>
    <t>ZIEMNIAKI</t>
  </si>
  <si>
    <t>BRZOSKWINIE</t>
  </si>
  <si>
    <t>NEKTARYNKI</t>
  </si>
  <si>
    <t>MORELA</t>
  </si>
  <si>
    <t>CUKINIA</t>
  </si>
  <si>
    <t>KALAREPA</t>
  </si>
  <si>
    <t>SAŁATA LODOWA</t>
  </si>
  <si>
    <t>szt.</t>
  </si>
  <si>
    <t>op.</t>
  </si>
  <si>
    <t>kg.</t>
  </si>
  <si>
    <t>Kukurzydza puszka 400 g</t>
  </si>
  <si>
    <t>Ryż biały 1 kg</t>
  </si>
  <si>
    <t>Śmietanka 18 %   słodka homogenizowana 200 ml</t>
  </si>
  <si>
    <t xml:space="preserve">Śmietanka 30 %   słodka  </t>
  </si>
  <si>
    <t>litr</t>
  </si>
  <si>
    <t xml:space="preserve">Śmietanka 36 %   słodka  </t>
  </si>
  <si>
    <t xml:space="preserve">  </t>
  </si>
  <si>
    <t>ROSZPUNKA</t>
  </si>
  <si>
    <t>ANANAS ŚWIEŻY</t>
  </si>
  <si>
    <t>Kawa Inka 150 g.  sypka</t>
  </si>
  <si>
    <t>BORÓWKI</t>
  </si>
  <si>
    <t xml:space="preserve"> KG</t>
  </si>
  <si>
    <t>SZPARAGA BIAŁA</t>
  </si>
  <si>
    <t>SZPARAGA ZIELONA</t>
  </si>
  <si>
    <t>CPV 15500000-3</t>
  </si>
  <si>
    <t>CPV 15000000-8</t>
  </si>
  <si>
    <t>LIMONKA</t>
  </si>
  <si>
    <t>ŚLIWKA</t>
  </si>
  <si>
    <t>MALINA ŚWIEŻA</t>
  </si>
  <si>
    <t>CPV 15112000-6</t>
  </si>
  <si>
    <t xml:space="preserve">Drób świeży i produkty drobiowe  </t>
  </si>
  <si>
    <t>Łopatka b/k</t>
  </si>
  <si>
    <t>Schab b/k</t>
  </si>
  <si>
    <t>Szynka b/k</t>
  </si>
  <si>
    <t>Kiełbasa dębowa</t>
  </si>
  <si>
    <t>Kiełbasa krakowska wieprzowa</t>
  </si>
  <si>
    <t>Kiełbasa krakowska drobiowa</t>
  </si>
  <si>
    <t>Kiełbasa z piersi kurczaka</t>
  </si>
  <si>
    <t>Kiełbasa szynkowa</t>
  </si>
  <si>
    <t>Kiełbasa żywiecka</t>
  </si>
  <si>
    <t>Polędwica sopocka</t>
  </si>
  <si>
    <t>Polędwica drobiowa</t>
  </si>
  <si>
    <t>Filet z indyka</t>
  </si>
  <si>
    <t>Filet z indyka (wędlina)</t>
  </si>
  <si>
    <t>Szynka wieprzowa (wędlina)</t>
  </si>
  <si>
    <t>Filet z kurczaka</t>
  </si>
  <si>
    <t>Ćwiartka z kurczaka</t>
  </si>
  <si>
    <t>Golonka z indyka</t>
  </si>
  <si>
    <t>Skrzydło z indyka</t>
  </si>
  <si>
    <t>Wątróbka drobiowa</t>
  </si>
  <si>
    <t>Parówka z szynki</t>
  </si>
  <si>
    <t>Szyja z indyka</t>
  </si>
  <si>
    <t>Kurczak gotowany(wędlina)</t>
  </si>
  <si>
    <t>Podudzie z kurczka( pałka)</t>
  </si>
  <si>
    <t>Cechy wspólne dla asortymentu – klasa I. Mięso powinno być prawidłowo wykrwawione</t>
  </si>
  <si>
    <t>i odcieknięte, skóra bez przebarwień i uszkodzeń mechanicznych.</t>
  </si>
  <si>
    <t>WYGLĄD - nie dopuszcza się mięśni i skóry niezwiązanych ze sobą, linie cięcia równe, gładkie, produkt czysty, niezabrudzony</t>
  </si>
  <si>
    <t>BARWA - Charakterystyczna, naturalna do danego asortymentu, nie dopuszcza się wylewów krwawych.</t>
  </si>
  <si>
    <t>ZAPACH - Naturalny, charakterystyczny dla danego gatunku, niedopuszczalny zapach obcy, zapach świadczący o procesach rozkładu mięsa przez drobnoustroje oraz zapach zjełczałego tłuszczu.</t>
  </si>
  <si>
    <t xml:space="preserve"> Cechy wspólne dla asortymentu - wygląd charakterystyczny, naturalny dla każdego rodzaju produktu, bez naleciałości pleśniowych, świeże, pierwsza klasa jakości, produkty kierowane na rynek bezpośrednio po zbiorze, jak i po odpowiednim czasie przechowywania w warunkach zapewniających minimalne zmiany w wyglądzie i podstawowych parametrach opisujących ich własności, odpowiednio zapakowane, transport do Zamawiającego musi zapewniać pełnowartościowość produktów.
Zamawiający odmówi przyjęcia warzyw, owoców porażonych mokrą bądź suchą zgnilizną, zapleśniałych, zgnitych, zaparzonych, zwiędniętych, zafermentowanych, porażonych chorobami, z obcym zapachem, uszkodzonych mechanicznie (w tym uszkodzenia powstałe w czasie transportu od Wykonawcy do Zamawiającego zmarznięcia, zaparzenia, zwiędnięcia itp., będące wynikiem transportowania produktów w nieodpowiednich warunkach), uszkodzonych przez szkodniki, z obecnością szkodników lub ich pozostałości, łykowatych, miękkich, ze sparciałymi korzeniami.
</t>
  </si>
  <si>
    <t>Zała</t>
  </si>
  <si>
    <t>PĘCZEK</t>
  </si>
  <si>
    <t>KAPUSTA BIAŁA</t>
  </si>
  <si>
    <t>PAPRYKA CZERWONA, ŻÓŁTA,  ZIELONA</t>
  </si>
  <si>
    <t>PĘCZKEK</t>
  </si>
  <si>
    <t>BOTWINA</t>
  </si>
  <si>
    <t>GROCH SUCHY ŻÓŁTY POŁÓWKI</t>
  </si>
  <si>
    <t>FASOLA SUCHA MAŁA</t>
  </si>
  <si>
    <t xml:space="preserve">    </t>
  </si>
  <si>
    <t xml:space="preserve"> </t>
  </si>
  <si>
    <t xml:space="preserve">        FORMULARZ OFERTOWY</t>
  </si>
  <si>
    <t>Nazwa i siedziba Dostawcy:</t>
  </si>
  <si>
    <t xml:space="preserve">NIP: </t>
  </si>
  <si>
    <t xml:space="preserve">Telefon: </t>
  </si>
  <si>
    <t xml:space="preserve">Osoba reprezentująca Dostawcę: </t>
  </si>
  <si>
    <t xml:space="preserve">                                                                            w Koninie oferujemy cenę: </t>
  </si>
  <si>
    <t>.......................................</t>
  </si>
  <si>
    <t>pieczęć firmowa dostawcy</t>
  </si>
  <si>
    <t>miejscowość, data</t>
  </si>
  <si>
    <t>62-510 Konin</t>
  </si>
  <si>
    <t>Nawiązując do zaproszenia do wzięcia udziału w postępowaniu na zakup i dostawę artykułów żywnościowych dla Przedszkola nr 2</t>
  </si>
  <si>
    <t xml:space="preserve"> " Kraina Wesołej Zabawy" w Koninie, oferujemy cenę:</t>
  </si>
  <si>
    <t>Przedszkole nr 2 " Kraina Wesołej Zabawy"</t>
  </si>
  <si>
    <t>ul. Noskowskiego 4</t>
  </si>
  <si>
    <t xml:space="preserve">         Nawiązując do zaproszenia do wzięcia udziału w postępowaniu na zakup i dostawę artykułów żywnościowych dla Przedszkola nr 2</t>
  </si>
  <si>
    <t>Grupa I -Nabiał i przetwory mleczarskie</t>
  </si>
  <si>
    <t>Grupa IV</t>
  </si>
  <si>
    <t>CPV 1510000-9</t>
  </si>
  <si>
    <t xml:space="preserve">Mięso wieprzowe i  świeże i produkty wędliniarskie </t>
  </si>
  <si>
    <t>Grupa III -   Warzywa i owoce -  świeże   CPV 03220000-9</t>
  </si>
  <si>
    <t>Cechy wspólne dla asortymentu – wyżej wymienione produkty nie mogą zawierać substancji szkodliwych.</t>
  </si>
  <si>
    <t>Majonez  400  ml</t>
  </si>
  <si>
    <t>Budyń śmietankowy, waniliowy 750 ml</t>
  </si>
  <si>
    <t>Razem</t>
  </si>
  <si>
    <t>Musztarda  stołowa 200 g</t>
  </si>
  <si>
    <t>Mąka pszenna  1 kg</t>
  </si>
  <si>
    <t>Szacunkowa ilość dostawy - 10 m-cy</t>
  </si>
  <si>
    <t>Kakao 150  g</t>
  </si>
  <si>
    <t>Olej rzepakowy  Kujawski 1 l</t>
  </si>
  <si>
    <t>Ocet jabłkowy  6% 500  ml</t>
  </si>
  <si>
    <t>Mąka ziemiaczana 1 kg</t>
  </si>
  <si>
    <t>Cukier biały 1 kg</t>
  </si>
  <si>
    <t>Herbata miętowa espresowa 20 saszetek</t>
  </si>
  <si>
    <t>Herbata owocowa ekspresowa 20 saszetek</t>
  </si>
  <si>
    <t>Kasza bulgur 1 kg</t>
  </si>
  <si>
    <t>Kasza gryczana 1 kg</t>
  </si>
  <si>
    <t>Kasza jaglana  1 kg</t>
  </si>
  <si>
    <t>Kasza jeczmienna (wiejska) 1 kg</t>
  </si>
  <si>
    <t>Kasza manna 1 kg</t>
  </si>
  <si>
    <t>Kasza pęczak 1 kg</t>
  </si>
  <si>
    <t>Sól (o niskiej zawartości sodu) 1 kg</t>
  </si>
  <si>
    <t xml:space="preserve">                                                                                                                                                                                                                      </t>
  </si>
  <si>
    <t>Herbata  100 gram  granulowana</t>
  </si>
  <si>
    <t>Ananas w puszcze 565 g</t>
  </si>
  <si>
    <t>Bazylia 10 g</t>
  </si>
  <si>
    <t>Chrupki kukurydziane  70 g</t>
  </si>
  <si>
    <t>Cukier puder 400 g</t>
  </si>
  <si>
    <t>Cynamon sypki   20 g</t>
  </si>
  <si>
    <t>Czosnek granulowany 20 g</t>
  </si>
  <si>
    <t>Fasola czerwona puszka 400 g</t>
  </si>
  <si>
    <t>Fasola sucha biała 500 g</t>
  </si>
  <si>
    <t>Galaretka owocowa 70 g</t>
  </si>
  <si>
    <t>Groch suchy łuskany  500 g</t>
  </si>
  <si>
    <t>Pieprz czarny mielony 20 g</t>
  </si>
  <si>
    <t>Proszek do pieczenia 15 g</t>
  </si>
  <si>
    <t>Soczewica czerwona 500 g</t>
  </si>
  <si>
    <t>Soda  60 g</t>
  </si>
  <si>
    <t>Tuńczyk w puszce  170 g</t>
  </si>
  <si>
    <t>Wafle zbożowo-ryżowe 60 g</t>
  </si>
  <si>
    <t>Ziele angielskie 15 g</t>
  </si>
  <si>
    <t>Zioła prowansalskie 10 g</t>
  </si>
  <si>
    <t>Otręby 200 g</t>
  </si>
  <si>
    <t>Oregano 10 g</t>
  </si>
  <si>
    <t>Groszek konserwowy puszka 400 g</t>
  </si>
  <si>
    <t>Ketchup łagodny 450 g</t>
  </si>
  <si>
    <t>Kisiel owocowy 40  g</t>
  </si>
  <si>
    <t>Koncentrat pomidorowy 190  g</t>
  </si>
  <si>
    <t>Kurkuma  15 g</t>
  </si>
  <si>
    <t>Liść laurowy 8 g</t>
  </si>
  <si>
    <t>Lubczyk 20 g</t>
  </si>
  <si>
    <t>Majeranek  80 g</t>
  </si>
  <si>
    <t>Makaron nitka  250 g</t>
  </si>
  <si>
    <t>Makaron Lubella  400 g ( świederki, łazanki, spagetti)</t>
  </si>
  <si>
    <t>Papryka w proszku słodka 20 g</t>
  </si>
  <si>
    <t>Płatki kukurydziane Corn Flakes Nestle 250 g</t>
  </si>
  <si>
    <t>Pasatta pomidorowa  690 g</t>
  </si>
  <si>
    <t xml:space="preserve">Brzoskwinia w puszcze </t>
  </si>
  <si>
    <t>Makaron Lebella drobny  np.. literki, zwięrzątka, muszelki mini, orzo</t>
  </si>
  <si>
    <t>Płatki śniadaniowe smakowe np.miodowe, owsiane (210-250 g)</t>
  </si>
  <si>
    <t>Mąka orkiszowa 1 kg</t>
  </si>
  <si>
    <t>Cukier brązowy 0,5 kg</t>
  </si>
  <si>
    <t>Przyprawa curry 10 g</t>
  </si>
  <si>
    <t>Oliwa z oliwek 1 l</t>
  </si>
  <si>
    <t>Margaryna   250 g</t>
  </si>
  <si>
    <t>Fasola biała puszka 400 g</t>
  </si>
  <si>
    <t>Mleko kokosowe puszka</t>
  </si>
  <si>
    <t>Tymanek suszony 10 g</t>
  </si>
  <si>
    <t>Cukier wanilinowy 16 g</t>
  </si>
  <si>
    <t>Cieciorka w zalewie</t>
  </si>
  <si>
    <t>Czekolada gorzka 70 %</t>
  </si>
  <si>
    <t>Stawka Vat obowiązujaca w dniu składania ofert</t>
  </si>
  <si>
    <t xml:space="preserve">Dokument należy wypełnić i podpisać kwalifikowanym podpisem elektronicznym lub podpisem zaufanym lub podpisem osobistym </t>
  </si>
  <si>
    <t>przez osobę uprawnioną do reprezentowania Wykonawcy w dokumentach rejestrowych lub we właściwym upoważnieniu</t>
  </si>
  <si>
    <t>Zamawiający zaleca zapisanie dokumentu w formacie PDF.</t>
  </si>
  <si>
    <t>Grupa II - Produkty spożywcze</t>
  </si>
  <si>
    <t>E-mail</t>
  </si>
  <si>
    <t>Ser mozzarella kula</t>
  </si>
  <si>
    <t>Ser typu  feta  kostka 270 g</t>
  </si>
  <si>
    <t xml:space="preserve">szt. </t>
  </si>
  <si>
    <t xml:space="preserve">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</si>
</sst>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2"/>
      <color theme="1"/>
      <name val="Calibri"/>
      <family val="2"/>
      <charset val="238"/>
      <scheme val="minor"/>
    </font>
    <font>
      <b/>
      <sz val="13"/>
      <color theme="1"/>
      <name val="Calibri"/>
      <family val="2"/>
      <charset val="238"/>
      <scheme val="minor"/>
    </font>
    <font>
      <sz val="13"/>
      <color theme="1"/>
      <name val="Calibri"/>
      <family val="2"/>
      <charset val="238"/>
      <scheme val="minor"/>
    </font>
    <font>
      <sz val="11"/>
      <color rgb="FFFF0000"/>
      <name val="Calibri"/>
      <family val="2"/>
      <charset val="238"/>
      <scheme val="minor"/>
    </font>
    <font>
      <sz val="10"/>
      <name val="Times New Roman"/>
      <family val="1"/>
      <charset val="238"/>
    </font>
    <font>
      <sz val="11"/>
      <name val="Arial"/>
      <family val="2"/>
      <charset val="238"/>
    </font>
    <font>
      <sz val="11"/>
      <name val="Times New Roman"/>
      <family val="1"/>
      <charset val="238"/>
    </font>
    <font>
      <b/>
      <sz val="11"/>
      <name val="Arial"/>
      <family val="2"/>
      <charset val="238"/>
    </font>
    <font>
      <sz val="11"/>
      <name val="Calibri"/>
      <family val="2"/>
      <charset val="238"/>
      <scheme val="minor"/>
    </font>
    <font>
      <sz val="10"/>
      <name val="Calibri"/>
      <family val="2"/>
      <charset val="238"/>
      <scheme val="minor"/>
    </font>
    <font>
      <b/>
      <sz val="11"/>
      <name val="Calibri"/>
      <family val="2"/>
      <charset val="238"/>
      <scheme val="minor"/>
    </font>
    <font>
      <sz val="12"/>
      <name val="Calibri"/>
      <family val="2"/>
      <charset val="238"/>
      <scheme val="minor"/>
    </font>
    <font>
      <b/>
      <sz val="9"/>
      <color rgb="FFFF0000"/>
      <name val="Calibri"/>
      <family val="2"/>
      <charset val="23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hair">
        <color indexed="64"/>
      </bottom>
      <diagonal/>
    </border>
    <border>
      <left/>
      <right/>
      <top style="hair">
        <color indexed="64"/>
      </top>
      <bottom style="hair">
        <color indexed="64"/>
      </bottom>
      <diagonal/>
    </border>
  </borders>
  <cellStyleXfs count="1">
    <xf numFmtId="0" fontId="0" fillId="0" borderId="0"/>
  </cellStyleXfs>
  <cellXfs count="77">
    <xf numFmtId="0" fontId="0" fillId="0" borderId="0" xfId="0"/>
    <xf numFmtId="0" fontId="0" fillId="0" borderId="1" xfId="0" applyBorder="1"/>
    <xf numFmtId="0" fontId="0" fillId="0" borderId="1" xfId="0" applyBorder="1" applyAlignment="1">
      <alignment wrapText="1"/>
    </xf>
    <xf numFmtId="0" fontId="0" fillId="0" borderId="2" xfId="0" applyBorder="1" applyAlignment="1">
      <alignment vertical="center"/>
    </xf>
    <xf numFmtId="0" fontId="0" fillId="0" borderId="2" xfId="0" applyBorder="1" applyAlignment="1">
      <alignment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2" fontId="0" fillId="0" borderId="1" xfId="0" applyNumberFormat="1" applyBorder="1"/>
    <xf numFmtId="2" fontId="1" fillId="0" borderId="1" xfId="0" applyNumberFormat="1" applyFont="1" applyBorder="1"/>
    <xf numFmtId="0" fontId="2" fillId="0" borderId="0" xfId="0" applyFont="1"/>
    <xf numFmtId="0" fontId="3" fillId="0" borderId="0" xfId="0" applyFont="1" applyAlignment="1">
      <alignment horizontal="center" vertical="center"/>
    </xf>
    <xf numFmtId="0" fontId="3" fillId="0" borderId="0" xfId="0" applyFont="1"/>
    <xf numFmtId="0" fontId="2" fillId="0" borderId="0" xfId="0" applyFont="1" applyAlignment="1">
      <alignment horizontal="center" vertical="center"/>
    </xf>
    <xf numFmtId="0" fontId="4" fillId="0" borderId="0" xfId="0" applyFont="1"/>
    <xf numFmtId="0" fontId="5" fillId="0" borderId="0" xfId="0" applyFont="1"/>
    <xf numFmtId="0" fontId="1" fillId="0" borderId="2" xfId="0" applyFont="1" applyBorder="1" applyAlignment="1">
      <alignment vertical="center"/>
    </xf>
    <xf numFmtId="0" fontId="1" fillId="0" borderId="2" xfId="0" applyFont="1" applyBorder="1" applyAlignment="1">
      <alignment vertical="center" wrapText="1"/>
    </xf>
    <xf numFmtId="0" fontId="2" fillId="0" borderId="0" xfId="0" applyFont="1" applyAlignment="1">
      <alignment wrapText="1"/>
    </xf>
    <xf numFmtId="0" fontId="0" fillId="0" borderId="3" xfId="0" applyBorder="1" applyAlignment="1">
      <alignment wrapText="1"/>
    </xf>
    <xf numFmtId="0" fontId="0" fillId="0" borderId="0" xfId="0" applyAlignment="1">
      <alignment horizontal="center"/>
    </xf>
    <xf numFmtId="0" fontId="0" fillId="0" borderId="0" xfId="0" applyAlignment="1">
      <alignment horizontal="left"/>
    </xf>
    <xf numFmtId="0" fontId="6" fillId="0" borderId="1" xfId="0" applyFont="1" applyBorder="1" applyAlignment="1">
      <alignment wrapText="1"/>
    </xf>
    <xf numFmtId="0" fontId="0" fillId="0" borderId="1" xfId="0" applyBorder="1" applyAlignment="1">
      <alignment horizontal="right"/>
    </xf>
    <xf numFmtId="0" fontId="7" fillId="0" borderId="0" xfId="0" applyFont="1"/>
    <xf numFmtId="0" fontId="8" fillId="0" borderId="0" xfId="0" applyFont="1"/>
    <xf numFmtId="0" fontId="9" fillId="0" borderId="0" xfId="0" applyFont="1"/>
    <xf numFmtId="0" fontId="9" fillId="0" borderId="4" xfId="0" applyFont="1" applyBorder="1"/>
    <xf numFmtId="0" fontId="9" fillId="0" borderId="5" xfId="0" applyFont="1" applyBorder="1"/>
    <xf numFmtId="0" fontId="0" fillId="0" borderId="5" xfId="0" applyBorder="1"/>
    <xf numFmtId="0" fontId="10" fillId="0" borderId="0" xfId="0" applyFont="1"/>
    <xf numFmtId="0" fontId="11" fillId="0" borderId="0" xfId="0" applyFont="1"/>
    <xf numFmtId="0" fontId="11" fillId="0" borderId="4" xfId="0" applyFont="1" applyBorder="1"/>
    <xf numFmtId="0" fontId="11" fillId="0" borderId="5" xfId="0" applyFont="1" applyBorder="1"/>
    <xf numFmtId="0" fontId="0" fillId="0" borderId="4" xfId="0" applyBorder="1"/>
    <xf numFmtId="0" fontId="12" fillId="0" borderId="0" xfId="0" applyFont="1"/>
    <xf numFmtId="0" fontId="13" fillId="0" borderId="0" xfId="0" applyFont="1"/>
    <xf numFmtId="0" fontId="14" fillId="0" borderId="0" xfId="0" applyFont="1"/>
    <xf numFmtId="0" fontId="13" fillId="0" borderId="0" xfId="0" applyFont="1" applyAlignment="1">
      <alignment horizontal="left"/>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0" fillId="2" borderId="0" xfId="0" applyFill="1" applyAlignment="1">
      <alignment horizontal="center"/>
    </xf>
    <xf numFmtId="0" fontId="11" fillId="2" borderId="0" xfId="0" applyFont="1" applyFill="1" applyAlignment="1">
      <alignment horizontal="center"/>
    </xf>
    <xf numFmtId="0" fontId="11" fillId="2" borderId="5" xfId="0" applyFont="1" applyFill="1" applyBorder="1" applyAlignment="1">
      <alignment horizontal="center"/>
    </xf>
    <xf numFmtId="0" fontId="14" fillId="2" borderId="0" xfId="0" applyFont="1" applyFill="1"/>
    <xf numFmtId="0" fontId="14" fillId="0" borderId="0" xfId="0" applyFont="1" applyAlignment="1">
      <alignment vertical="center"/>
    </xf>
    <xf numFmtId="2" fontId="0" fillId="0" borderId="0" xfId="0" applyNumberFormat="1"/>
    <xf numFmtId="2" fontId="14" fillId="0" borderId="0" xfId="0" applyNumberFormat="1" applyFont="1"/>
    <xf numFmtId="0" fontId="11" fillId="2" borderId="0" xfId="0" applyFont="1" applyFill="1"/>
    <xf numFmtId="0" fontId="8" fillId="2" borderId="0" xfId="0" applyFont="1" applyFill="1"/>
    <xf numFmtId="0" fontId="9" fillId="2" borderId="0" xfId="0" applyFont="1" applyFill="1"/>
    <xf numFmtId="0" fontId="11" fillId="2" borderId="5" xfId="0" applyFont="1" applyFill="1" applyBorder="1"/>
    <xf numFmtId="0" fontId="13" fillId="2" borderId="2" xfId="0" applyFont="1" applyFill="1" applyBorder="1" applyAlignment="1">
      <alignment horizontal="center" vertical="center"/>
    </xf>
    <xf numFmtId="0" fontId="15" fillId="0" borderId="0" xfId="0" applyFont="1" applyAlignment="1">
      <alignment horizontal="left" vertical="center"/>
    </xf>
    <xf numFmtId="0" fontId="15" fillId="0" borderId="0" xfId="0" applyFont="1"/>
    <xf numFmtId="0" fontId="11" fillId="2" borderId="1" xfId="0" applyFont="1" applyFill="1" applyBorder="1" applyAlignment="1">
      <alignment horizontal="center"/>
    </xf>
    <xf numFmtId="0" fontId="11" fillId="2" borderId="1" xfId="0" applyFont="1" applyFill="1" applyBorder="1"/>
    <xf numFmtId="0" fontId="11" fillId="2" borderId="1" xfId="0" applyFont="1" applyFill="1" applyBorder="1" applyAlignment="1">
      <alignment horizontal="center" vertical="center"/>
    </xf>
    <xf numFmtId="1" fontId="11" fillId="2" borderId="1" xfId="0" applyNumberFormat="1" applyFont="1" applyFill="1" applyBorder="1" applyAlignment="1">
      <alignment horizontal="center"/>
    </xf>
    <xf numFmtId="2" fontId="11" fillId="2" borderId="1" xfId="0" applyNumberFormat="1" applyFont="1" applyFill="1" applyBorder="1" applyAlignment="1">
      <alignment horizontal="center"/>
    </xf>
    <xf numFmtId="2" fontId="11" fillId="2" borderId="1" xfId="0" applyNumberFormat="1" applyFont="1" applyFill="1" applyBorder="1"/>
    <xf numFmtId="0" fontId="11" fillId="0" borderId="1" xfId="0" applyFont="1" applyBorder="1" applyAlignment="1">
      <alignment wrapText="1"/>
    </xf>
    <xf numFmtId="0" fontId="11" fillId="0" borderId="1" xfId="0" applyFont="1" applyBorder="1" applyAlignment="1">
      <alignment horizontal="center" vertical="center"/>
    </xf>
    <xf numFmtId="1" fontId="11" fillId="0" borderId="1" xfId="0" applyNumberFormat="1" applyFont="1" applyBorder="1" applyAlignment="1">
      <alignment horizontal="center"/>
    </xf>
    <xf numFmtId="2" fontId="11" fillId="0" borderId="1" xfId="0" applyNumberFormat="1" applyFont="1" applyBorder="1" applyAlignment="1">
      <alignment horizontal="center"/>
    </xf>
    <xf numFmtId="0" fontId="11" fillId="0" borderId="1" xfId="0" applyFont="1" applyBorder="1"/>
    <xf numFmtId="0" fontId="11" fillId="2" borderId="1" xfId="0" applyFont="1" applyFill="1" applyBorder="1" applyAlignment="1">
      <alignment wrapText="1"/>
    </xf>
    <xf numFmtId="0" fontId="11" fillId="0" borderId="1" xfId="0" applyFont="1" applyBorder="1" applyAlignment="1">
      <alignment vertical="center" wrapText="1"/>
    </xf>
    <xf numFmtId="1" fontId="11" fillId="0" borderId="1" xfId="0" applyNumberFormat="1" applyFont="1" applyBorder="1" applyAlignment="1">
      <alignment horizontal="center" vertical="center"/>
    </xf>
    <xf numFmtId="2" fontId="11" fillId="0" borderId="1" xfId="0" applyNumberFormat="1" applyFont="1" applyBorder="1" applyAlignment="1">
      <alignment horizontal="center" vertical="center"/>
    </xf>
    <xf numFmtId="0" fontId="11" fillId="2" borderId="1" xfId="0" applyFont="1" applyFill="1" applyBorder="1" applyAlignment="1">
      <alignment vertical="center" wrapText="1"/>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left"/>
    </xf>
    <xf numFmtId="0" fontId="4" fillId="0" borderId="0" xfId="0" applyFont="1" applyAlignment="1">
      <alignment horizontal="left"/>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5"/>
  <sheetViews>
    <sheetView workbookViewId="0">
      <selection activeCell="G23" sqref="G23"/>
    </sheetView>
  </sheetViews>
  <sheetFormatPr defaultRowHeight="15" x14ac:dyDescent="0.25"/>
  <cols>
    <col min="1" max="1" width="3.5703125" bestFit="1" customWidth="1"/>
    <col min="2" max="2" width="23.7109375" customWidth="1"/>
    <col min="3" max="3" width="19.42578125" customWidth="1"/>
    <col min="4" max="4" width="14.140625" customWidth="1"/>
    <col min="5" max="5" width="13.28515625" customWidth="1"/>
    <col min="7" max="7" width="13.28515625" customWidth="1"/>
  </cols>
  <sheetData>
    <row r="2" spans="1:9" x14ac:dyDescent="0.25">
      <c r="A2" s="26" t="s">
        <v>134</v>
      </c>
      <c r="B2" s="37"/>
      <c r="C2" s="37"/>
      <c r="H2" s="37" t="s">
        <v>134</v>
      </c>
      <c r="I2" s="37"/>
    </row>
    <row r="3" spans="1:9" x14ac:dyDescent="0.25">
      <c r="A3" s="26" t="s">
        <v>135</v>
      </c>
      <c r="B3" s="37"/>
      <c r="C3" s="37"/>
      <c r="H3" s="37" t="s">
        <v>136</v>
      </c>
      <c r="I3" s="37"/>
    </row>
    <row r="4" spans="1:9" x14ac:dyDescent="0.25">
      <c r="H4" s="37"/>
      <c r="I4" s="37"/>
    </row>
    <row r="5" spans="1:9" x14ac:dyDescent="0.25">
      <c r="H5" s="37"/>
      <c r="I5" s="37"/>
    </row>
    <row r="6" spans="1:9" x14ac:dyDescent="0.25">
      <c r="G6" t="s">
        <v>140</v>
      </c>
      <c r="H6" s="37"/>
      <c r="I6" s="37"/>
    </row>
    <row r="7" spans="1:9" x14ac:dyDescent="0.25">
      <c r="G7" t="s">
        <v>141</v>
      </c>
      <c r="H7" s="37"/>
      <c r="I7" s="37"/>
    </row>
    <row r="8" spans="1:9" x14ac:dyDescent="0.25">
      <c r="G8" t="s">
        <v>137</v>
      </c>
      <c r="H8" s="37"/>
      <c r="I8" s="37"/>
    </row>
    <row r="9" spans="1:9" x14ac:dyDescent="0.25">
      <c r="H9" s="37"/>
      <c r="I9" s="37"/>
    </row>
    <row r="10" spans="1:9" x14ac:dyDescent="0.25">
      <c r="H10" s="37"/>
      <c r="I10" s="37"/>
    </row>
    <row r="11" spans="1:9" x14ac:dyDescent="0.25">
      <c r="H11" s="37"/>
      <c r="I11" s="37"/>
    </row>
    <row r="12" spans="1:9" x14ac:dyDescent="0.25">
      <c r="C12" s="40" t="s">
        <v>128</v>
      </c>
      <c r="D12" s="38"/>
      <c r="E12" s="33"/>
      <c r="H12" s="37"/>
      <c r="I12" s="37"/>
    </row>
    <row r="13" spans="1:9" x14ac:dyDescent="0.25">
      <c r="C13" s="38"/>
      <c r="D13" s="38"/>
      <c r="E13" s="33"/>
      <c r="H13" s="37"/>
      <c r="I13" s="37"/>
    </row>
    <row r="14" spans="1:9" ht="17.25" x14ac:dyDescent="0.3">
      <c r="A14" s="27"/>
      <c r="B14" s="16"/>
      <c r="C14" s="32"/>
      <c r="D14" s="27"/>
      <c r="E14" s="27"/>
      <c r="F14" s="27"/>
      <c r="G14" s="27"/>
    </row>
    <row r="15" spans="1:9" ht="17.25" x14ac:dyDescent="0.3">
      <c r="A15" s="28" t="s">
        <v>127</v>
      </c>
      <c r="B15" s="16" t="s">
        <v>143</v>
      </c>
      <c r="C15" s="16"/>
      <c r="D15" s="16" t="s">
        <v>82</v>
      </c>
      <c r="E15" s="17"/>
      <c r="F15" s="28"/>
      <c r="G15" s="28"/>
    </row>
    <row r="16" spans="1:9" x14ac:dyDescent="0.25">
      <c r="A16" s="28"/>
      <c r="B16" s="28"/>
      <c r="C16" s="28"/>
      <c r="D16" s="28"/>
      <c r="E16" s="28"/>
      <c r="F16" s="28"/>
      <c r="G16" s="28"/>
    </row>
    <row r="17" spans="1:9" x14ac:dyDescent="0.25">
      <c r="A17" s="28" t="s">
        <v>129</v>
      </c>
      <c r="B17" s="28"/>
      <c r="C17" s="28"/>
      <c r="D17" s="28"/>
      <c r="E17" s="28"/>
      <c r="F17" s="28"/>
      <c r="G17" s="28"/>
    </row>
    <row r="18" spans="1:9" x14ac:dyDescent="0.25">
      <c r="A18" s="29"/>
      <c r="B18" s="29"/>
      <c r="C18" s="29"/>
      <c r="D18" s="29"/>
      <c r="E18" s="29"/>
      <c r="F18" s="29"/>
      <c r="G18" s="29"/>
    </row>
    <row r="19" spans="1:9" x14ac:dyDescent="0.25">
      <c r="A19" s="30"/>
      <c r="B19" s="30"/>
      <c r="C19" s="30"/>
      <c r="D19" s="30"/>
      <c r="E19" s="30"/>
      <c r="F19" s="30"/>
      <c r="G19" s="30"/>
    </row>
    <row r="20" spans="1:9" x14ac:dyDescent="0.25">
      <c r="A20" s="28" t="s">
        <v>130</v>
      </c>
      <c r="B20" s="30"/>
      <c r="C20" s="30"/>
      <c r="D20" s="30"/>
      <c r="E20" s="30"/>
      <c r="F20" s="30"/>
      <c r="G20" s="30"/>
    </row>
    <row r="21" spans="1:9" x14ac:dyDescent="0.25">
      <c r="A21" s="28" t="s">
        <v>131</v>
      </c>
      <c r="B21" s="30"/>
      <c r="C21" s="30"/>
      <c r="D21" s="30"/>
      <c r="E21" s="30"/>
      <c r="F21" s="30"/>
      <c r="G21" s="30"/>
    </row>
    <row r="22" spans="1:9" x14ac:dyDescent="0.25">
      <c r="A22" s="28" t="s">
        <v>132</v>
      </c>
      <c r="B22" s="28"/>
      <c r="C22" s="30"/>
      <c r="D22" s="30"/>
      <c r="E22" s="30"/>
      <c r="F22" s="30"/>
      <c r="G22" s="30"/>
    </row>
    <row r="23" spans="1:9" x14ac:dyDescent="0.25">
      <c r="A23" s="28"/>
      <c r="B23" s="28"/>
      <c r="C23" s="28"/>
      <c r="D23" s="28"/>
      <c r="E23" s="28"/>
      <c r="F23" s="28"/>
      <c r="G23" s="28"/>
    </row>
    <row r="24" spans="1:9" x14ac:dyDescent="0.25">
      <c r="A24" s="28" t="s">
        <v>138</v>
      </c>
      <c r="B24" s="28"/>
      <c r="C24" s="28"/>
      <c r="D24" s="28"/>
      <c r="E24" s="28"/>
      <c r="F24" s="28"/>
      <c r="G24" s="28"/>
    </row>
    <row r="25" spans="1:9" x14ac:dyDescent="0.25">
      <c r="A25" s="28" t="s">
        <v>133</v>
      </c>
      <c r="B25" s="28" t="s">
        <v>139</v>
      </c>
      <c r="C25" s="28"/>
      <c r="D25" s="28"/>
      <c r="E25" s="28"/>
      <c r="F25" s="28"/>
      <c r="G25" s="28"/>
    </row>
    <row r="26" spans="1:9" x14ac:dyDescent="0.25">
      <c r="A26" s="28"/>
      <c r="B26" s="28"/>
      <c r="C26" s="28"/>
      <c r="D26" s="28"/>
      <c r="E26" s="28"/>
      <c r="F26" s="28"/>
      <c r="G26" s="28"/>
    </row>
    <row r="27" spans="1:9" x14ac:dyDescent="0.25">
      <c r="A27" s="28"/>
      <c r="B27" s="28"/>
      <c r="C27" s="28"/>
      <c r="D27" s="28"/>
      <c r="E27" s="28"/>
      <c r="F27" s="28"/>
      <c r="G27" s="28"/>
    </row>
    <row r="28" spans="1:9" x14ac:dyDescent="0.25">
      <c r="A28" s="28"/>
      <c r="B28" s="28"/>
      <c r="C28" s="28"/>
      <c r="D28" s="28"/>
      <c r="E28" s="28"/>
      <c r="F28" s="28"/>
      <c r="G28" s="28"/>
    </row>
    <row r="29" spans="1:9" ht="75" x14ac:dyDescent="0.25">
      <c r="A29" s="18" t="s">
        <v>0</v>
      </c>
      <c r="B29" s="19" t="s">
        <v>1</v>
      </c>
      <c r="C29" s="19" t="s">
        <v>8</v>
      </c>
      <c r="D29" s="19" t="s">
        <v>2</v>
      </c>
      <c r="E29" s="19" t="s">
        <v>7</v>
      </c>
      <c r="F29" s="19" t="s">
        <v>4</v>
      </c>
      <c r="G29" s="19" t="s">
        <v>3</v>
      </c>
      <c r="H29" s="19" t="s">
        <v>5</v>
      </c>
      <c r="I29" s="19" t="s">
        <v>6</v>
      </c>
    </row>
    <row r="30" spans="1:9" x14ac:dyDescent="0.25">
      <c r="A30" s="1">
        <v>1</v>
      </c>
      <c r="B30" s="2" t="s">
        <v>9</v>
      </c>
      <c r="C30" s="8" t="s">
        <v>72</v>
      </c>
      <c r="D30" s="25">
        <v>22</v>
      </c>
      <c r="E30" s="1"/>
      <c r="F30" s="1"/>
      <c r="G30" s="1"/>
      <c r="H30" s="1"/>
      <c r="I30" s="1"/>
    </row>
    <row r="31" spans="1:9" x14ac:dyDescent="0.25">
      <c r="A31" s="1">
        <v>2</v>
      </c>
      <c r="B31" s="2" t="s">
        <v>10</v>
      </c>
      <c r="C31" s="8" t="s">
        <v>72</v>
      </c>
      <c r="D31" s="25">
        <v>2640</v>
      </c>
      <c r="E31" s="1"/>
      <c r="F31" s="1"/>
      <c r="G31" s="1"/>
      <c r="H31" s="1"/>
      <c r="I31" s="1"/>
    </row>
    <row r="32" spans="1:9" x14ac:dyDescent="0.25">
      <c r="A32" s="1">
        <v>3</v>
      </c>
      <c r="B32" s="2" t="s">
        <v>11</v>
      </c>
      <c r="C32" s="8" t="s">
        <v>12</v>
      </c>
      <c r="D32" s="25">
        <v>188</v>
      </c>
      <c r="E32" s="1"/>
      <c r="F32" s="1"/>
      <c r="G32" s="1"/>
      <c r="H32" s="1"/>
      <c r="I32" s="1"/>
    </row>
    <row r="33" spans="1:9" x14ac:dyDescent="0.25">
      <c r="A33" s="1">
        <v>4</v>
      </c>
      <c r="B33" s="2" t="s">
        <v>13</v>
      </c>
      <c r="C33" s="8" t="s">
        <v>14</v>
      </c>
      <c r="D33" s="25">
        <v>456</v>
      </c>
      <c r="E33" s="1"/>
      <c r="F33" s="1"/>
      <c r="G33" s="1"/>
      <c r="H33" s="1"/>
      <c r="I33" s="1"/>
    </row>
    <row r="34" spans="1:9" ht="30" x14ac:dyDescent="0.25">
      <c r="A34" s="1">
        <v>5</v>
      </c>
      <c r="B34" s="2" t="s">
        <v>70</v>
      </c>
      <c r="C34" s="8" t="s">
        <v>14</v>
      </c>
      <c r="D34" s="25">
        <v>168</v>
      </c>
      <c r="E34" s="1"/>
      <c r="F34" s="1"/>
      <c r="G34" s="1"/>
      <c r="H34" s="1"/>
      <c r="I34" s="1"/>
    </row>
    <row r="35" spans="1:9" x14ac:dyDescent="0.25">
      <c r="A35" s="1">
        <v>6</v>
      </c>
      <c r="B35" s="2" t="s">
        <v>15</v>
      </c>
      <c r="C35" s="8" t="s">
        <v>12</v>
      </c>
      <c r="D35" s="25">
        <v>20</v>
      </c>
      <c r="E35" s="1"/>
      <c r="F35" s="1"/>
      <c r="G35" s="1"/>
      <c r="H35" s="1"/>
      <c r="I35" s="1"/>
    </row>
    <row r="36" spans="1:9" x14ac:dyDescent="0.25">
      <c r="A36" s="1">
        <v>7</v>
      </c>
      <c r="B36" s="2" t="s">
        <v>16</v>
      </c>
      <c r="C36" s="8" t="s">
        <v>12</v>
      </c>
      <c r="D36" s="25">
        <v>124</v>
      </c>
      <c r="E36" s="1"/>
      <c r="F36" s="1"/>
      <c r="G36" s="1"/>
      <c r="H36" s="1"/>
      <c r="I36" s="1"/>
    </row>
    <row r="37" spans="1:9" x14ac:dyDescent="0.25">
      <c r="A37" s="1">
        <v>8</v>
      </c>
      <c r="B37" s="2" t="s">
        <v>17</v>
      </c>
      <c r="C37" s="8" t="s">
        <v>12</v>
      </c>
      <c r="D37" s="25">
        <v>26</v>
      </c>
      <c r="E37" s="1"/>
      <c r="F37" s="1"/>
      <c r="G37" s="1"/>
      <c r="H37" s="1"/>
      <c r="I37" s="1"/>
    </row>
    <row r="38" spans="1:9" x14ac:dyDescent="0.25">
      <c r="A38" s="1">
        <v>9</v>
      </c>
      <c r="B38" s="2" t="s">
        <v>18</v>
      </c>
      <c r="C38" s="8" t="s">
        <v>14</v>
      </c>
      <c r="D38" s="25">
        <v>20</v>
      </c>
      <c r="E38" s="1"/>
      <c r="F38" s="1"/>
      <c r="G38" s="1"/>
      <c r="H38" s="1"/>
      <c r="I38" s="1"/>
    </row>
    <row r="39" spans="1:9" x14ac:dyDescent="0.25">
      <c r="A39" s="1">
        <v>10</v>
      </c>
      <c r="B39" s="2" t="s">
        <v>71</v>
      </c>
      <c r="C39" s="8" t="s">
        <v>72</v>
      </c>
      <c r="D39" s="25">
        <v>4</v>
      </c>
      <c r="E39" s="1"/>
      <c r="F39" s="1"/>
      <c r="G39" s="1"/>
      <c r="H39" s="1"/>
      <c r="I39" s="1"/>
    </row>
    <row r="40" spans="1:9" x14ac:dyDescent="0.25">
      <c r="A40" s="1">
        <v>11</v>
      </c>
      <c r="B40" s="2" t="s">
        <v>73</v>
      </c>
      <c r="C40" s="8" t="s">
        <v>72</v>
      </c>
      <c r="D40" s="25">
        <v>4</v>
      </c>
      <c r="E40" s="1"/>
      <c r="F40" s="1"/>
      <c r="G40" s="1"/>
      <c r="H40" s="1"/>
      <c r="I40" s="1"/>
    </row>
    <row r="41" spans="1:9" x14ac:dyDescent="0.25">
      <c r="A41" s="1">
        <v>12</v>
      </c>
      <c r="B41" s="2"/>
      <c r="C41" s="8"/>
      <c r="D41" s="25"/>
      <c r="E41" s="1"/>
      <c r="F41" s="1"/>
      <c r="G41" s="1"/>
      <c r="H41" s="1"/>
      <c r="I41" s="1"/>
    </row>
    <row r="42" spans="1:9" x14ac:dyDescent="0.25">
      <c r="A42" s="1">
        <v>13</v>
      </c>
      <c r="B42" s="2"/>
      <c r="C42" s="1"/>
      <c r="D42" s="1"/>
      <c r="E42" s="1"/>
      <c r="F42" s="1"/>
      <c r="G42" s="1"/>
      <c r="H42" s="1"/>
      <c r="I42" s="1"/>
    </row>
    <row r="43" spans="1:9" x14ac:dyDescent="0.25">
      <c r="A43" s="1">
        <v>14</v>
      </c>
      <c r="B43" s="2"/>
      <c r="C43" s="1"/>
      <c r="D43" s="1"/>
      <c r="E43" s="1"/>
      <c r="F43" s="1"/>
      <c r="G43" s="1"/>
      <c r="H43" s="1"/>
      <c r="I43" s="1"/>
    </row>
    <row r="44" spans="1:9" x14ac:dyDescent="0.25">
      <c r="A44" s="1">
        <v>15</v>
      </c>
      <c r="B44" s="2"/>
      <c r="C44" s="1" t="s">
        <v>74</v>
      </c>
      <c r="D44" s="1"/>
      <c r="E44" s="1"/>
      <c r="F44" s="1"/>
      <c r="G44" s="1"/>
      <c r="H44" s="1"/>
      <c r="I44" s="1"/>
    </row>
    <row r="45" spans="1:9" x14ac:dyDescent="0.25">
      <c r="A45" s="1">
        <v>16</v>
      </c>
      <c r="B45" s="2"/>
      <c r="C45" s="1"/>
      <c r="D45" s="1"/>
      <c r="E45" s="1"/>
      <c r="F45" s="1"/>
      <c r="G45" s="1"/>
      <c r="H45" s="1"/>
      <c r="I45"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1"/>
  <sheetViews>
    <sheetView tabSelected="1" topLeftCell="A59" zoomScale="107" zoomScaleNormal="107" workbookViewId="0">
      <selection activeCell="J75" sqref="J75"/>
    </sheetView>
  </sheetViews>
  <sheetFormatPr defaultRowHeight="15" x14ac:dyDescent="0.25"/>
  <cols>
    <col min="1" max="1" width="3.5703125" style="50" bestFit="1" customWidth="1"/>
    <col min="2" max="2" width="41.140625" customWidth="1"/>
    <col min="3" max="3" width="11" style="7" customWidth="1"/>
    <col min="4" max="4" width="16.42578125" customWidth="1"/>
    <col min="5" max="5" width="13" style="43" customWidth="1"/>
    <col min="6" max="6" width="13.28515625" customWidth="1"/>
    <col min="8" max="8" width="9.42578125" bestFit="1" customWidth="1"/>
  </cols>
  <sheetData>
    <row r="1" spans="1:6" ht="17.25" customHeight="1" x14ac:dyDescent="0.25">
      <c r="A1" s="51"/>
      <c r="B1" s="33" t="s">
        <v>127</v>
      </c>
      <c r="C1" s="38" t="s">
        <v>128</v>
      </c>
      <c r="D1" s="38"/>
      <c r="E1" s="44"/>
    </row>
    <row r="2" spans="1:6" ht="12.75" customHeight="1" x14ac:dyDescent="0.25">
      <c r="A2" s="51"/>
      <c r="B2" s="33"/>
      <c r="C2" s="33"/>
      <c r="D2" s="33"/>
      <c r="E2" s="44"/>
    </row>
    <row r="3" spans="1:6" ht="12.75" customHeight="1" x14ac:dyDescent="0.3">
      <c r="A3" s="51"/>
      <c r="B3" s="16" t="s">
        <v>222</v>
      </c>
      <c r="C3" s="38" t="s">
        <v>83</v>
      </c>
      <c r="D3" s="33"/>
      <c r="E3" s="44"/>
    </row>
    <row r="4" spans="1:6" ht="12.75" customHeight="1" x14ac:dyDescent="0.25">
      <c r="A4" s="52" t="s">
        <v>127</v>
      </c>
      <c r="B4" s="39"/>
      <c r="C4" s="33"/>
      <c r="D4" s="33"/>
      <c r="E4" s="44"/>
    </row>
    <row r="5" spans="1:6" ht="12.75" customHeight="1" x14ac:dyDescent="0.25">
      <c r="A5" s="50" t="s">
        <v>129</v>
      </c>
      <c r="B5" s="33"/>
      <c r="C5" s="33"/>
      <c r="D5" s="33"/>
      <c r="E5" s="44"/>
    </row>
    <row r="6" spans="1:6" ht="12.75" customHeight="1" x14ac:dyDescent="0.25">
      <c r="A6" s="53"/>
      <c r="B6" s="35"/>
      <c r="C6" s="35"/>
      <c r="D6" s="35"/>
      <c r="E6" s="45"/>
    </row>
    <row r="7" spans="1:6" ht="12.75" customHeight="1" x14ac:dyDescent="0.25">
      <c r="A7" s="50" t="s">
        <v>130</v>
      </c>
      <c r="B7" s="35"/>
      <c r="C7" s="35"/>
      <c r="D7" s="35"/>
      <c r="E7" s="45"/>
    </row>
    <row r="8" spans="1:6" ht="12.75" customHeight="1" x14ac:dyDescent="0.25">
      <c r="A8" s="50" t="s">
        <v>131</v>
      </c>
      <c r="B8" s="35"/>
      <c r="C8" s="35"/>
      <c r="D8" s="35"/>
      <c r="E8" s="45"/>
    </row>
    <row r="9" spans="1:6" ht="12.75" customHeight="1" x14ac:dyDescent="0.25">
      <c r="A9" s="50" t="s">
        <v>223</v>
      </c>
      <c r="B9" s="33"/>
      <c r="C9" s="35"/>
      <c r="D9" s="35"/>
      <c r="E9" s="45"/>
    </row>
    <row r="10" spans="1:6" ht="12.75" customHeight="1" x14ac:dyDescent="0.25">
      <c r="A10" s="50" t="s">
        <v>132</v>
      </c>
      <c r="B10" s="33"/>
      <c r="C10" s="35"/>
      <c r="D10" s="35"/>
      <c r="E10" s="45"/>
    </row>
    <row r="11" spans="1:6" ht="17.25" customHeight="1" x14ac:dyDescent="0.25">
      <c r="B11" s="33"/>
      <c r="C11" s="33"/>
      <c r="D11" s="33"/>
      <c r="E11" s="44"/>
    </row>
    <row r="12" spans="1:6" s="7" customFormat="1" ht="40.9" customHeight="1" x14ac:dyDescent="0.25">
      <c r="A12" s="54" t="s">
        <v>0</v>
      </c>
      <c r="B12" s="41" t="s">
        <v>1</v>
      </c>
      <c r="C12" s="41" t="s">
        <v>8</v>
      </c>
      <c r="D12" s="41" t="s">
        <v>154</v>
      </c>
      <c r="E12" s="42" t="s">
        <v>3</v>
      </c>
      <c r="F12" s="41" t="s">
        <v>6</v>
      </c>
    </row>
    <row r="13" spans="1:6" s="46" customFormat="1" ht="15.75" x14ac:dyDescent="0.25">
      <c r="A13" s="57">
        <v>1</v>
      </c>
      <c r="B13" s="58" t="s">
        <v>171</v>
      </c>
      <c r="C13" s="59" t="s">
        <v>65</v>
      </c>
      <c r="D13" s="60">
        <v>15</v>
      </c>
      <c r="E13" s="61"/>
      <c r="F13" s="62"/>
    </row>
    <row r="14" spans="1:6" s="14" customFormat="1" ht="15.75" x14ac:dyDescent="0.25">
      <c r="A14" s="57">
        <v>2</v>
      </c>
      <c r="B14" s="63" t="s">
        <v>172</v>
      </c>
      <c r="C14" s="64" t="s">
        <v>65</v>
      </c>
      <c r="D14" s="65">
        <v>30</v>
      </c>
      <c r="E14" s="66"/>
      <c r="F14" s="62"/>
    </row>
    <row r="15" spans="1:6" s="14" customFormat="1" ht="15.75" x14ac:dyDescent="0.25">
      <c r="A15" s="57">
        <v>3</v>
      </c>
      <c r="B15" s="63" t="s">
        <v>150</v>
      </c>
      <c r="C15" s="64" t="s">
        <v>65</v>
      </c>
      <c r="D15" s="65">
        <v>750</v>
      </c>
      <c r="E15" s="66"/>
      <c r="F15" s="62"/>
    </row>
    <row r="16" spans="1:6" s="14" customFormat="1" ht="15.75" x14ac:dyDescent="0.25">
      <c r="A16" s="57">
        <v>4</v>
      </c>
      <c r="B16" s="67" t="s">
        <v>204</v>
      </c>
      <c r="C16" s="64" t="s">
        <v>65</v>
      </c>
      <c r="D16" s="65">
        <v>15</v>
      </c>
      <c r="E16" s="66"/>
      <c r="F16" s="62"/>
    </row>
    <row r="17" spans="1:6" s="14" customFormat="1" ht="15.75" x14ac:dyDescent="0.25">
      <c r="A17" s="57">
        <v>5</v>
      </c>
      <c r="B17" s="67" t="s">
        <v>216</v>
      </c>
      <c r="C17" s="64" t="s">
        <v>65</v>
      </c>
      <c r="D17" s="65">
        <v>60</v>
      </c>
      <c r="E17" s="66"/>
      <c r="F17" s="62"/>
    </row>
    <row r="18" spans="1:6" s="14" customFormat="1" ht="15.75" x14ac:dyDescent="0.25">
      <c r="A18" s="57">
        <v>6</v>
      </c>
      <c r="B18" s="63" t="s">
        <v>173</v>
      </c>
      <c r="C18" s="64" t="s">
        <v>66</v>
      </c>
      <c r="D18" s="65">
        <v>250</v>
      </c>
      <c r="E18" s="66"/>
      <c r="F18" s="62"/>
    </row>
    <row r="19" spans="1:6" s="14" customFormat="1" ht="15.75" x14ac:dyDescent="0.25">
      <c r="A19" s="57">
        <v>7</v>
      </c>
      <c r="B19" s="63" t="s">
        <v>159</v>
      </c>
      <c r="C19" s="64" t="s">
        <v>65</v>
      </c>
      <c r="D19" s="65">
        <v>590</v>
      </c>
      <c r="E19" s="66"/>
      <c r="F19" s="62"/>
    </row>
    <row r="20" spans="1:6" s="14" customFormat="1" ht="15.75" x14ac:dyDescent="0.25">
      <c r="A20" s="57">
        <v>8</v>
      </c>
      <c r="B20" s="63" t="s">
        <v>208</v>
      </c>
      <c r="C20" s="64" t="s">
        <v>65</v>
      </c>
      <c r="D20" s="65">
        <v>3</v>
      </c>
      <c r="E20" s="66"/>
      <c r="F20" s="62"/>
    </row>
    <row r="21" spans="1:6" s="14" customFormat="1" ht="15.75" x14ac:dyDescent="0.25">
      <c r="A21" s="57">
        <v>9</v>
      </c>
      <c r="B21" s="63" t="s">
        <v>174</v>
      </c>
      <c r="C21" s="64" t="s">
        <v>227</v>
      </c>
      <c r="D21" s="65">
        <v>25</v>
      </c>
      <c r="E21" s="66"/>
      <c r="F21" s="62"/>
    </row>
    <row r="22" spans="1:6" s="14" customFormat="1" ht="15.75" x14ac:dyDescent="0.25">
      <c r="A22" s="57">
        <v>10</v>
      </c>
      <c r="B22" s="63" t="s">
        <v>215</v>
      </c>
      <c r="C22" s="64" t="s">
        <v>66</v>
      </c>
      <c r="D22" s="65">
        <v>60</v>
      </c>
      <c r="E22" s="66"/>
      <c r="F22" s="62"/>
    </row>
    <row r="23" spans="1:6" s="39" customFormat="1" ht="15.75" x14ac:dyDescent="0.25">
      <c r="A23" s="57">
        <v>11</v>
      </c>
      <c r="B23" s="63" t="s">
        <v>175</v>
      </c>
      <c r="C23" s="64" t="s">
        <v>65</v>
      </c>
      <c r="D23" s="65">
        <v>10</v>
      </c>
      <c r="E23" s="66"/>
      <c r="F23" s="62"/>
    </row>
    <row r="24" spans="1:6" s="14" customFormat="1" ht="15.75" x14ac:dyDescent="0.25">
      <c r="A24" s="57">
        <v>12</v>
      </c>
      <c r="B24" s="63" t="s">
        <v>176</v>
      </c>
      <c r="C24" s="64" t="s">
        <v>66</v>
      </c>
      <c r="D24" s="65">
        <v>160</v>
      </c>
      <c r="E24" s="66"/>
      <c r="F24" s="62"/>
    </row>
    <row r="25" spans="1:6" s="14" customFormat="1" ht="15.75" x14ac:dyDescent="0.25">
      <c r="A25" s="57">
        <v>13</v>
      </c>
      <c r="B25" s="63" t="s">
        <v>217</v>
      </c>
      <c r="C25" s="64" t="s">
        <v>65</v>
      </c>
      <c r="D25" s="65">
        <v>50</v>
      </c>
      <c r="E25" s="66"/>
      <c r="F25" s="62"/>
    </row>
    <row r="26" spans="1:6" s="39" customFormat="1" ht="17.25" customHeight="1" x14ac:dyDescent="0.25">
      <c r="A26" s="57">
        <v>14</v>
      </c>
      <c r="B26" s="68" t="s">
        <v>177</v>
      </c>
      <c r="C26" s="64" t="s">
        <v>65</v>
      </c>
      <c r="D26" s="65">
        <v>20</v>
      </c>
      <c r="E26" s="66"/>
      <c r="F26" s="62"/>
    </row>
    <row r="27" spans="1:6" s="39" customFormat="1" ht="17.25" customHeight="1" x14ac:dyDescent="0.25">
      <c r="A27" s="57">
        <v>15</v>
      </c>
      <c r="B27" s="68" t="s">
        <v>212</v>
      </c>
      <c r="C27" s="64" t="s">
        <v>65</v>
      </c>
      <c r="D27" s="65">
        <v>10</v>
      </c>
      <c r="E27" s="66"/>
      <c r="F27" s="62"/>
    </row>
    <row r="28" spans="1:6" s="39" customFormat="1" ht="17.25" customHeight="1" x14ac:dyDescent="0.25">
      <c r="A28" s="57">
        <v>16</v>
      </c>
      <c r="B28" s="58" t="s">
        <v>178</v>
      </c>
      <c r="C28" s="64" t="s">
        <v>12</v>
      </c>
      <c r="D28" s="65">
        <v>55</v>
      </c>
      <c r="E28" s="66"/>
      <c r="F28" s="62"/>
    </row>
    <row r="29" spans="1:6" s="39" customFormat="1" ht="15.75" x14ac:dyDescent="0.25">
      <c r="A29" s="57">
        <v>17</v>
      </c>
      <c r="B29" s="68" t="s">
        <v>179</v>
      </c>
      <c r="C29" s="64" t="s">
        <v>65</v>
      </c>
      <c r="D29" s="65">
        <v>400</v>
      </c>
      <c r="E29" s="66"/>
      <c r="F29" s="62"/>
    </row>
    <row r="30" spans="1:6" s="39" customFormat="1" ht="15.75" x14ac:dyDescent="0.25">
      <c r="A30" s="57">
        <v>18</v>
      </c>
      <c r="B30" s="58" t="s">
        <v>180</v>
      </c>
      <c r="C30" s="64" t="s">
        <v>12</v>
      </c>
      <c r="D30" s="65">
        <v>60</v>
      </c>
      <c r="E30" s="66"/>
      <c r="F30" s="62"/>
    </row>
    <row r="31" spans="1:6" s="39" customFormat="1" ht="15.75" x14ac:dyDescent="0.25">
      <c r="A31" s="57">
        <v>19</v>
      </c>
      <c r="B31" s="58" t="s">
        <v>191</v>
      </c>
      <c r="C31" s="64" t="s">
        <v>65</v>
      </c>
      <c r="D31" s="65">
        <v>6</v>
      </c>
      <c r="E31" s="66"/>
      <c r="F31" s="62"/>
    </row>
    <row r="32" spans="1:6" s="14" customFormat="1" ht="15.75" x14ac:dyDescent="0.25">
      <c r="A32" s="57">
        <v>20</v>
      </c>
      <c r="B32" s="68" t="s">
        <v>170</v>
      </c>
      <c r="C32" s="64" t="s">
        <v>65</v>
      </c>
      <c r="D32" s="65">
        <v>75</v>
      </c>
      <c r="E32" s="66"/>
      <c r="F32" s="62"/>
    </row>
    <row r="33" spans="1:6" s="14" customFormat="1" ht="15.75" x14ac:dyDescent="0.25">
      <c r="A33" s="57">
        <v>21</v>
      </c>
      <c r="B33" s="68" t="s">
        <v>160</v>
      </c>
      <c r="C33" s="64" t="s">
        <v>65</v>
      </c>
      <c r="D33" s="65">
        <v>70</v>
      </c>
      <c r="E33" s="66"/>
      <c r="F33" s="62"/>
    </row>
    <row r="34" spans="1:6" s="39" customFormat="1" ht="15.75" x14ac:dyDescent="0.25">
      <c r="A34" s="57">
        <v>22</v>
      </c>
      <c r="B34" s="63" t="s">
        <v>161</v>
      </c>
      <c r="C34" s="64" t="s">
        <v>65</v>
      </c>
      <c r="D34" s="65">
        <v>230</v>
      </c>
      <c r="E34" s="66"/>
      <c r="F34" s="62"/>
    </row>
    <row r="35" spans="1:6" s="39" customFormat="1" ht="15.75" x14ac:dyDescent="0.25">
      <c r="A35" s="57">
        <v>23</v>
      </c>
      <c r="B35" s="63" t="s">
        <v>155</v>
      </c>
      <c r="C35" s="64" t="s">
        <v>65</v>
      </c>
      <c r="D35" s="65">
        <v>95</v>
      </c>
      <c r="E35" s="66"/>
      <c r="F35" s="62"/>
    </row>
    <row r="36" spans="1:6" s="39" customFormat="1" ht="15.75" x14ac:dyDescent="0.25">
      <c r="A36" s="57">
        <v>24</v>
      </c>
      <c r="B36" s="68" t="s">
        <v>162</v>
      </c>
      <c r="C36" s="64" t="s">
        <v>12</v>
      </c>
      <c r="D36" s="65">
        <v>60</v>
      </c>
      <c r="E36" s="66"/>
      <c r="F36" s="62"/>
    </row>
    <row r="37" spans="1:6" s="39" customFormat="1" ht="15.75" x14ac:dyDescent="0.25">
      <c r="A37" s="57">
        <v>25</v>
      </c>
      <c r="B37" s="63" t="s">
        <v>163</v>
      </c>
      <c r="C37" s="64" t="s">
        <v>12</v>
      </c>
      <c r="D37" s="65">
        <v>50</v>
      </c>
      <c r="E37" s="66"/>
      <c r="F37" s="62"/>
    </row>
    <row r="38" spans="1:6" s="39" customFormat="1" ht="15.75" x14ac:dyDescent="0.25">
      <c r="A38" s="57">
        <v>26</v>
      </c>
      <c r="B38" s="63" t="s">
        <v>164</v>
      </c>
      <c r="C38" s="64" t="s">
        <v>12</v>
      </c>
      <c r="D38" s="65">
        <v>10</v>
      </c>
      <c r="E38" s="66"/>
      <c r="F38" s="62"/>
    </row>
    <row r="39" spans="1:6" s="39" customFormat="1" ht="18" customHeight="1" x14ac:dyDescent="0.25">
      <c r="A39" s="57">
        <v>27</v>
      </c>
      <c r="B39" s="63" t="s">
        <v>165</v>
      </c>
      <c r="C39" s="64" t="s">
        <v>12</v>
      </c>
      <c r="D39" s="65">
        <v>60</v>
      </c>
      <c r="E39" s="66"/>
      <c r="F39" s="62"/>
    </row>
    <row r="40" spans="1:6" s="39" customFormat="1" ht="15.75" x14ac:dyDescent="0.25">
      <c r="A40" s="57">
        <v>28</v>
      </c>
      <c r="B40" s="63" t="s">
        <v>166</v>
      </c>
      <c r="C40" s="64" t="s">
        <v>12</v>
      </c>
      <c r="D40" s="65">
        <v>40</v>
      </c>
      <c r="E40" s="66"/>
      <c r="F40" s="62"/>
    </row>
    <row r="41" spans="1:6" s="39" customFormat="1" ht="15.75" x14ac:dyDescent="0.25">
      <c r="A41" s="57">
        <v>29</v>
      </c>
      <c r="B41" s="63" t="s">
        <v>167</v>
      </c>
      <c r="C41" s="64" t="s">
        <v>12</v>
      </c>
      <c r="D41" s="65">
        <v>35</v>
      </c>
      <c r="E41" s="66"/>
      <c r="F41" s="62"/>
    </row>
    <row r="42" spans="1:6" s="39" customFormat="1" ht="15.75" x14ac:dyDescent="0.25">
      <c r="A42" s="57">
        <v>30</v>
      </c>
      <c r="B42" s="63" t="s">
        <v>77</v>
      </c>
      <c r="C42" s="64" t="s">
        <v>65</v>
      </c>
      <c r="D42" s="65">
        <v>80</v>
      </c>
      <c r="E42" s="66"/>
      <c r="F42" s="62"/>
    </row>
    <row r="43" spans="1:6" s="39" customFormat="1" ht="15.75" x14ac:dyDescent="0.25">
      <c r="A43" s="57">
        <v>31</v>
      </c>
      <c r="B43" s="63" t="s">
        <v>192</v>
      </c>
      <c r="C43" s="64" t="s">
        <v>65</v>
      </c>
      <c r="D43" s="65">
        <v>80</v>
      </c>
      <c r="E43" s="66"/>
      <c r="F43" s="62"/>
    </row>
    <row r="44" spans="1:6" s="39" customFormat="1" ht="15.75" x14ac:dyDescent="0.25">
      <c r="A44" s="57">
        <v>32</v>
      </c>
      <c r="B44" s="63" t="s">
        <v>193</v>
      </c>
      <c r="C44" s="64" t="s">
        <v>65</v>
      </c>
      <c r="D44" s="65">
        <v>200</v>
      </c>
      <c r="E44" s="66"/>
      <c r="F44" s="62"/>
    </row>
    <row r="45" spans="1:6" s="39" customFormat="1" ht="15.75" x14ac:dyDescent="0.25">
      <c r="A45" s="57">
        <v>33</v>
      </c>
      <c r="B45" s="63" t="s">
        <v>194</v>
      </c>
      <c r="C45" s="64" t="s">
        <v>65</v>
      </c>
      <c r="D45" s="65">
        <v>180</v>
      </c>
      <c r="E45" s="66"/>
      <c r="F45" s="62"/>
    </row>
    <row r="46" spans="1:6" s="39" customFormat="1" ht="15.75" x14ac:dyDescent="0.25">
      <c r="A46" s="57">
        <v>34</v>
      </c>
      <c r="B46" s="63" t="s">
        <v>68</v>
      </c>
      <c r="C46" s="64" t="s">
        <v>65</v>
      </c>
      <c r="D46" s="65">
        <v>25</v>
      </c>
      <c r="E46" s="66"/>
      <c r="F46" s="62"/>
    </row>
    <row r="47" spans="1:6" s="39" customFormat="1" ht="15.75" x14ac:dyDescent="0.25">
      <c r="A47" s="57">
        <v>35</v>
      </c>
      <c r="B47" s="63" t="s">
        <v>195</v>
      </c>
      <c r="C47" s="64" t="s">
        <v>65</v>
      </c>
      <c r="D47" s="65">
        <v>33</v>
      </c>
      <c r="E47" s="66"/>
      <c r="F47" s="62"/>
    </row>
    <row r="48" spans="1:6" s="39" customFormat="1" ht="15.75" x14ac:dyDescent="0.25">
      <c r="A48" s="57">
        <v>36</v>
      </c>
      <c r="B48" s="63" t="s">
        <v>196</v>
      </c>
      <c r="C48" s="64" t="s">
        <v>65</v>
      </c>
      <c r="D48" s="65">
        <v>46</v>
      </c>
      <c r="E48" s="66"/>
      <c r="F48" s="62"/>
    </row>
    <row r="49" spans="1:6" s="39" customFormat="1" ht="15.75" x14ac:dyDescent="0.25">
      <c r="A49" s="57">
        <v>37</v>
      </c>
      <c r="B49" s="63" t="s">
        <v>197</v>
      </c>
      <c r="C49" s="64" t="s">
        <v>65</v>
      </c>
      <c r="D49" s="65">
        <v>35</v>
      </c>
      <c r="E49" s="66"/>
      <c r="F49" s="62"/>
    </row>
    <row r="50" spans="1:6" s="39" customFormat="1" ht="15.75" x14ac:dyDescent="0.25">
      <c r="A50" s="57">
        <v>38</v>
      </c>
      <c r="B50" s="63" t="s">
        <v>198</v>
      </c>
      <c r="C50" s="64" t="s">
        <v>65</v>
      </c>
      <c r="D50" s="65">
        <v>80</v>
      </c>
      <c r="E50" s="66"/>
      <c r="F50" s="62"/>
    </row>
    <row r="51" spans="1:6" s="39" customFormat="1" ht="15.75" x14ac:dyDescent="0.25">
      <c r="A51" s="57">
        <v>39</v>
      </c>
      <c r="B51" s="63" t="s">
        <v>149</v>
      </c>
      <c r="C51" s="64" t="s">
        <v>65</v>
      </c>
      <c r="D51" s="65">
        <v>25</v>
      </c>
      <c r="E51" s="66"/>
      <c r="F51" s="62"/>
    </row>
    <row r="52" spans="1:6" s="47" customFormat="1" ht="30" x14ac:dyDescent="0.25">
      <c r="A52" s="57">
        <v>40</v>
      </c>
      <c r="B52" s="69" t="s">
        <v>200</v>
      </c>
      <c r="C52" s="64" t="s">
        <v>65</v>
      </c>
      <c r="D52" s="70">
        <v>350</v>
      </c>
      <c r="E52" s="71"/>
      <c r="F52" s="62"/>
    </row>
    <row r="53" spans="1:6" s="39" customFormat="1" ht="15.75" x14ac:dyDescent="0.25">
      <c r="A53" s="57">
        <v>41</v>
      </c>
      <c r="B53" s="63" t="s">
        <v>199</v>
      </c>
      <c r="C53" s="64" t="s">
        <v>65</v>
      </c>
      <c r="D53" s="65">
        <v>90</v>
      </c>
      <c r="E53" s="66"/>
      <c r="F53" s="62"/>
    </row>
    <row r="54" spans="1:6" s="39" customFormat="1" ht="30" x14ac:dyDescent="0.25">
      <c r="A54" s="57">
        <v>42</v>
      </c>
      <c r="B54" s="63" t="s">
        <v>205</v>
      </c>
      <c r="C54" s="64" t="s">
        <v>65</v>
      </c>
      <c r="D54" s="65">
        <v>240</v>
      </c>
      <c r="E54" s="66"/>
      <c r="F54" s="62"/>
    </row>
    <row r="55" spans="1:6" s="39" customFormat="1" ht="15.75" x14ac:dyDescent="0.25">
      <c r="A55" s="57">
        <v>43</v>
      </c>
      <c r="B55" s="63" t="s">
        <v>207</v>
      </c>
      <c r="C55" s="64" t="s">
        <v>12</v>
      </c>
      <c r="D55" s="65">
        <v>6</v>
      </c>
      <c r="E55" s="66"/>
      <c r="F55" s="62"/>
    </row>
    <row r="56" spans="1:6" s="39" customFormat="1" ht="15.75" x14ac:dyDescent="0.25">
      <c r="A56" s="57">
        <v>44</v>
      </c>
      <c r="B56" s="63" t="s">
        <v>153</v>
      </c>
      <c r="C56" s="64" t="s">
        <v>65</v>
      </c>
      <c r="D56" s="65">
        <v>550</v>
      </c>
      <c r="E56" s="66"/>
      <c r="F56" s="62"/>
    </row>
    <row r="57" spans="1:6" s="39" customFormat="1" ht="15.75" x14ac:dyDescent="0.25">
      <c r="A57" s="57">
        <v>45</v>
      </c>
      <c r="B57" s="63" t="s">
        <v>158</v>
      </c>
      <c r="C57" s="64" t="s">
        <v>65</v>
      </c>
      <c r="D57" s="65">
        <v>35</v>
      </c>
      <c r="E57" s="66"/>
      <c r="F57" s="62"/>
    </row>
    <row r="58" spans="1:6" s="39" customFormat="1" ht="15.75" x14ac:dyDescent="0.25">
      <c r="A58" s="57">
        <v>46</v>
      </c>
      <c r="B58" s="63" t="s">
        <v>211</v>
      </c>
      <c r="C58" s="64" t="s">
        <v>65</v>
      </c>
      <c r="D58" s="65">
        <v>50</v>
      </c>
      <c r="E58" s="66"/>
      <c r="F58" s="62"/>
    </row>
    <row r="59" spans="1:6" s="39" customFormat="1" ht="15.75" x14ac:dyDescent="0.25">
      <c r="A59" s="57">
        <v>47</v>
      </c>
      <c r="B59" s="63" t="s">
        <v>213</v>
      </c>
      <c r="C59" s="64" t="s">
        <v>65</v>
      </c>
      <c r="D59" s="65">
        <v>20</v>
      </c>
      <c r="E59" s="66"/>
      <c r="F59" s="62"/>
    </row>
    <row r="60" spans="1:6" s="39" customFormat="1" ht="15.75" x14ac:dyDescent="0.25">
      <c r="A60" s="57">
        <v>48</v>
      </c>
      <c r="B60" s="67" t="s">
        <v>152</v>
      </c>
      <c r="C60" s="64" t="s">
        <v>65</v>
      </c>
      <c r="D60" s="65">
        <v>10</v>
      </c>
      <c r="E60" s="66"/>
      <c r="F60" s="62"/>
    </row>
    <row r="61" spans="1:6" s="39" customFormat="1" ht="15.75" x14ac:dyDescent="0.25">
      <c r="A61" s="57">
        <v>49</v>
      </c>
      <c r="B61" s="63" t="s">
        <v>157</v>
      </c>
      <c r="C61" s="64" t="s">
        <v>65</v>
      </c>
      <c r="D61" s="65">
        <v>20</v>
      </c>
      <c r="E61" s="66"/>
      <c r="F61" s="62"/>
    </row>
    <row r="62" spans="1:6" s="39" customFormat="1" ht="15.75" x14ac:dyDescent="0.25">
      <c r="A62" s="57">
        <v>50</v>
      </c>
      <c r="B62" s="58" t="s">
        <v>156</v>
      </c>
      <c r="C62" s="64" t="s">
        <v>65</v>
      </c>
      <c r="D62" s="65">
        <v>280</v>
      </c>
      <c r="E62" s="66"/>
      <c r="F62" s="62"/>
    </row>
    <row r="63" spans="1:6" s="46" customFormat="1" ht="15.75" x14ac:dyDescent="0.25">
      <c r="A63" s="57">
        <v>51</v>
      </c>
      <c r="B63" s="58" t="s">
        <v>210</v>
      </c>
      <c r="C63" s="59" t="s">
        <v>65</v>
      </c>
      <c r="D63" s="60">
        <v>6</v>
      </c>
      <c r="E63" s="61"/>
      <c r="F63" s="62"/>
    </row>
    <row r="64" spans="1:6" s="46" customFormat="1" ht="15.75" x14ac:dyDescent="0.25">
      <c r="A64" s="57">
        <v>52</v>
      </c>
      <c r="B64" s="68" t="s">
        <v>190</v>
      </c>
      <c r="C64" s="59" t="s">
        <v>65</v>
      </c>
      <c r="D64" s="60">
        <v>30</v>
      </c>
      <c r="E64" s="61"/>
      <c r="F64" s="62"/>
    </row>
    <row r="65" spans="1:6" s="46" customFormat="1" ht="15.75" x14ac:dyDescent="0.25">
      <c r="A65" s="57">
        <v>53</v>
      </c>
      <c r="B65" s="68" t="s">
        <v>189</v>
      </c>
      <c r="C65" s="59" t="s">
        <v>65</v>
      </c>
      <c r="D65" s="60">
        <v>10</v>
      </c>
      <c r="E65" s="61"/>
      <c r="F65" s="62"/>
    </row>
    <row r="66" spans="1:6" s="46" customFormat="1" ht="15.75" x14ac:dyDescent="0.25">
      <c r="A66" s="57">
        <v>54</v>
      </c>
      <c r="B66" s="68" t="s">
        <v>201</v>
      </c>
      <c r="C66" s="59" t="s">
        <v>65</v>
      </c>
      <c r="D66" s="60">
        <v>120</v>
      </c>
      <c r="E66" s="61"/>
      <c r="F66" s="62"/>
    </row>
    <row r="67" spans="1:6" s="46" customFormat="1" ht="15.75" x14ac:dyDescent="0.25">
      <c r="A67" s="57">
        <v>55</v>
      </c>
      <c r="B67" s="68" t="s">
        <v>203</v>
      </c>
      <c r="C67" s="59" t="s">
        <v>65</v>
      </c>
      <c r="D67" s="60">
        <v>25</v>
      </c>
      <c r="E67" s="61"/>
      <c r="F67" s="62"/>
    </row>
    <row r="68" spans="1:6" s="39" customFormat="1" ht="15.75" x14ac:dyDescent="0.25">
      <c r="A68" s="57">
        <v>56</v>
      </c>
      <c r="B68" s="68" t="s">
        <v>181</v>
      </c>
      <c r="C68" s="64" t="s">
        <v>65</v>
      </c>
      <c r="D68" s="65">
        <v>120</v>
      </c>
      <c r="E68" s="66"/>
      <c r="F68" s="62"/>
    </row>
    <row r="69" spans="1:6" s="39" customFormat="1" ht="15.75" x14ac:dyDescent="0.25">
      <c r="A69" s="57">
        <v>57</v>
      </c>
      <c r="B69" s="58" t="s">
        <v>202</v>
      </c>
      <c r="C69" s="64" t="s">
        <v>65</v>
      </c>
      <c r="D69" s="65">
        <v>120</v>
      </c>
      <c r="E69" s="66"/>
      <c r="F69" s="62"/>
    </row>
    <row r="70" spans="1:6" s="47" customFormat="1" ht="30" x14ac:dyDescent="0.25">
      <c r="A70" s="57">
        <v>58</v>
      </c>
      <c r="B70" s="72" t="s">
        <v>206</v>
      </c>
      <c r="C70" s="64" t="s">
        <v>65</v>
      </c>
      <c r="D70" s="70">
        <v>270</v>
      </c>
      <c r="E70" s="71"/>
      <c r="F70" s="62"/>
    </row>
    <row r="71" spans="1:6" s="39" customFormat="1" ht="15.75" x14ac:dyDescent="0.25">
      <c r="A71" s="57">
        <v>59</v>
      </c>
      <c r="B71" s="68" t="s">
        <v>209</v>
      </c>
      <c r="C71" s="64" t="s">
        <v>65</v>
      </c>
      <c r="D71" s="70">
        <v>15</v>
      </c>
      <c r="E71" s="66"/>
      <c r="F71" s="62"/>
    </row>
    <row r="72" spans="1:6" s="39" customFormat="1" ht="15.75" x14ac:dyDescent="0.25">
      <c r="A72" s="57">
        <v>60</v>
      </c>
      <c r="B72" s="68" t="s">
        <v>182</v>
      </c>
      <c r="C72" s="64" t="s">
        <v>65</v>
      </c>
      <c r="D72" s="65">
        <v>50</v>
      </c>
      <c r="E72" s="66"/>
      <c r="F72" s="62"/>
    </row>
    <row r="73" spans="1:6" s="39" customFormat="1" ht="15.75" x14ac:dyDescent="0.25">
      <c r="A73" s="57">
        <v>61</v>
      </c>
      <c r="B73" s="58" t="s">
        <v>69</v>
      </c>
      <c r="C73" s="64" t="s">
        <v>12</v>
      </c>
      <c r="D73" s="65">
        <v>120</v>
      </c>
      <c r="E73" s="66"/>
      <c r="F73" s="62"/>
    </row>
    <row r="74" spans="1:6" s="46" customFormat="1" ht="15.75" x14ac:dyDescent="0.25">
      <c r="A74" s="57">
        <v>62</v>
      </c>
      <c r="B74" s="58" t="s">
        <v>224</v>
      </c>
      <c r="C74" s="59" t="s">
        <v>65</v>
      </c>
      <c r="D74" s="60">
        <v>30</v>
      </c>
      <c r="E74" s="61"/>
      <c r="F74" s="62"/>
    </row>
    <row r="75" spans="1:6" s="46" customFormat="1" ht="15.75" x14ac:dyDescent="0.25">
      <c r="A75" s="57">
        <v>63</v>
      </c>
      <c r="B75" s="68" t="s">
        <v>225</v>
      </c>
      <c r="C75" s="59" t="s">
        <v>226</v>
      </c>
      <c r="D75" s="60">
        <v>12</v>
      </c>
      <c r="E75" s="61"/>
      <c r="F75" s="62"/>
    </row>
    <row r="76" spans="1:6" s="39" customFormat="1" ht="15.75" x14ac:dyDescent="0.25">
      <c r="A76" s="57">
        <v>64</v>
      </c>
      <c r="B76" s="68" t="s">
        <v>183</v>
      </c>
      <c r="C76" s="64" t="s">
        <v>65</v>
      </c>
      <c r="D76" s="65">
        <v>15</v>
      </c>
      <c r="E76" s="66"/>
      <c r="F76" s="62"/>
    </row>
    <row r="77" spans="1:6" s="39" customFormat="1" ht="15.75" x14ac:dyDescent="0.25">
      <c r="A77" s="57">
        <v>65</v>
      </c>
      <c r="B77" s="67" t="s">
        <v>184</v>
      </c>
      <c r="C77" s="64" t="s">
        <v>65</v>
      </c>
      <c r="D77" s="65">
        <v>10</v>
      </c>
      <c r="E77" s="66"/>
      <c r="F77" s="62"/>
    </row>
    <row r="78" spans="1:6" s="39" customFormat="1" ht="15.75" x14ac:dyDescent="0.25">
      <c r="A78" s="57">
        <v>66</v>
      </c>
      <c r="B78" s="67" t="s">
        <v>168</v>
      </c>
      <c r="C78" s="64" t="s">
        <v>65</v>
      </c>
      <c r="D78" s="65">
        <v>110</v>
      </c>
      <c r="E78" s="66"/>
      <c r="F78" s="62"/>
    </row>
    <row r="79" spans="1:6" s="39" customFormat="1" ht="15.75" x14ac:dyDescent="0.25">
      <c r="A79" s="57">
        <v>67</v>
      </c>
      <c r="B79" s="67" t="s">
        <v>185</v>
      </c>
      <c r="C79" s="64" t="s">
        <v>65</v>
      </c>
      <c r="D79" s="65">
        <v>15</v>
      </c>
      <c r="E79" s="66"/>
      <c r="F79" s="62"/>
    </row>
    <row r="80" spans="1:6" s="39" customFormat="1" ht="15.75" x14ac:dyDescent="0.25">
      <c r="A80" s="57">
        <v>68</v>
      </c>
      <c r="B80" s="67" t="s">
        <v>214</v>
      </c>
      <c r="C80" s="64" t="s">
        <v>65</v>
      </c>
      <c r="D80" s="65">
        <v>40</v>
      </c>
      <c r="E80" s="66"/>
      <c r="F80" s="62"/>
    </row>
    <row r="81" spans="1:11" s="39" customFormat="1" ht="15.75" x14ac:dyDescent="0.25">
      <c r="A81" s="57">
        <v>69</v>
      </c>
      <c r="B81" s="67" t="s">
        <v>186</v>
      </c>
      <c r="C81" s="64" t="s">
        <v>65</v>
      </c>
      <c r="D81" s="65">
        <v>130</v>
      </c>
      <c r="E81" s="66"/>
      <c r="F81" s="62"/>
    </row>
    <row r="82" spans="1:11" s="39" customFormat="1" ht="15.75" x14ac:dyDescent="0.25">
      <c r="A82" s="57">
        <v>70</v>
      </c>
      <c r="B82" s="63" t="s">
        <v>187</v>
      </c>
      <c r="C82" s="64" t="s">
        <v>65</v>
      </c>
      <c r="D82" s="65">
        <v>50</v>
      </c>
      <c r="E82" s="66"/>
      <c r="F82" s="62"/>
      <c r="H82" s="49"/>
    </row>
    <row r="83" spans="1:11" s="39" customFormat="1" ht="15.75" x14ac:dyDescent="0.25">
      <c r="A83" s="57">
        <v>71</v>
      </c>
      <c r="B83" s="63" t="s">
        <v>188</v>
      </c>
      <c r="C83" s="64" t="s">
        <v>65</v>
      </c>
      <c r="D83" s="65">
        <v>30</v>
      </c>
      <c r="E83" s="66"/>
      <c r="F83" s="62"/>
    </row>
    <row r="84" spans="1:11" x14ac:dyDescent="0.25">
      <c r="B84" s="1" t="s">
        <v>151</v>
      </c>
      <c r="F84" s="11">
        <f>SUM(F13:F83)</f>
        <v>0</v>
      </c>
    </row>
    <row r="85" spans="1:11" ht="33.75" customHeight="1" x14ac:dyDescent="0.25">
      <c r="B85" s="73" t="s">
        <v>148</v>
      </c>
      <c r="C85" s="73"/>
      <c r="D85" s="73"/>
      <c r="E85" s="73"/>
      <c r="I85" s="48"/>
    </row>
    <row r="86" spans="1:11" x14ac:dyDescent="0.25">
      <c r="K86" t="s">
        <v>169</v>
      </c>
    </row>
    <row r="87" spans="1:11" x14ac:dyDescent="0.25">
      <c r="A87"/>
      <c r="B87" t="s">
        <v>218</v>
      </c>
      <c r="C87"/>
      <c r="E87"/>
    </row>
    <row r="88" spans="1:11" x14ac:dyDescent="0.25">
      <c r="A88"/>
      <c r="C88"/>
      <c r="E88"/>
    </row>
    <row r="89" spans="1:11" x14ac:dyDescent="0.25">
      <c r="A89"/>
      <c r="B89" s="55" t="s">
        <v>219</v>
      </c>
      <c r="C89"/>
      <c r="E89"/>
    </row>
    <row r="90" spans="1:11" x14ac:dyDescent="0.25">
      <c r="A90"/>
      <c r="B90" s="56" t="s">
        <v>220</v>
      </c>
      <c r="C90"/>
      <c r="E90"/>
    </row>
    <row r="91" spans="1:11" x14ac:dyDescent="0.25">
      <c r="A91"/>
      <c r="B91" s="55" t="s">
        <v>221</v>
      </c>
      <c r="C91"/>
      <c r="E91"/>
    </row>
  </sheetData>
  <sortState xmlns:xlrd2="http://schemas.microsoft.com/office/spreadsheetml/2017/richdata2" ref="A13:E83">
    <sortCondition ref="B13:B83"/>
  </sortState>
  <mergeCells count="1">
    <mergeCell ref="B85:E85"/>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94"/>
  <sheetViews>
    <sheetView workbookViewId="0">
      <selection activeCell="J9" sqref="J9"/>
    </sheetView>
  </sheetViews>
  <sheetFormatPr defaultRowHeight="15" x14ac:dyDescent="0.25"/>
  <cols>
    <col min="1" max="1" width="3.5703125" bestFit="1" customWidth="1"/>
    <col min="2" max="2" width="30.140625" bestFit="1" customWidth="1"/>
    <col min="3" max="3" width="9.7109375" customWidth="1"/>
    <col min="4" max="5" width="14.140625" customWidth="1"/>
    <col min="6" max="6" width="12.28515625" customWidth="1"/>
    <col min="7" max="7" width="12.85546875" customWidth="1"/>
    <col min="8" max="8" width="12.28515625" customWidth="1"/>
    <col min="9" max="9" width="13.28515625" customWidth="1"/>
  </cols>
  <sheetData>
    <row r="2" spans="1:9" x14ac:dyDescent="0.25">
      <c r="A2" s="26" t="s">
        <v>134</v>
      </c>
      <c r="B2" s="37"/>
      <c r="C2" s="37"/>
      <c r="H2" s="37" t="s">
        <v>134</v>
      </c>
      <c r="I2" s="37"/>
    </row>
    <row r="3" spans="1:9" x14ac:dyDescent="0.25">
      <c r="A3" s="26" t="s">
        <v>135</v>
      </c>
      <c r="B3" s="37"/>
      <c r="C3" s="37"/>
      <c r="H3" s="37" t="s">
        <v>136</v>
      </c>
      <c r="I3" s="37"/>
    </row>
    <row r="4" spans="1:9" x14ac:dyDescent="0.25">
      <c r="H4" s="37"/>
      <c r="I4" s="37"/>
    </row>
    <row r="5" spans="1:9" x14ac:dyDescent="0.25">
      <c r="H5" s="37"/>
      <c r="I5" s="37"/>
    </row>
    <row r="6" spans="1:9" x14ac:dyDescent="0.25">
      <c r="G6" t="s">
        <v>140</v>
      </c>
      <c r="H6" s="37"/>
      <c r="I6" s="37"/>
    </row>
    <row r="7" spans="1:9" x14ac:dyDescent="0.25">
      <c r="G7" t="s">
        <v>141</v>
      </c>
      <c r="H7" s="37"/>
      <c r="I7" s="37"/>
    </row>
    <row r="8" spans="1:9" x14ac:dyDescent="0.25">
      <c r="G8" t="s">
        <v>137</v>
      </c>
      <c r="H8" s="37"/>
      <c r="I8" s="37"/>
    </row>
    <row r="9" spans="1:9" x14ac:dyDescent="0.25">
      <c r="H9" s="37"/>
      <c r="I9" s="37"/>
    </row>
    <row r="11" spans="1:9" x14ac:dyDescent="0.25">
      <c r="A11" s="27"/>
      <c r="B11" s="33" t="s">
        <v>127</v>
      </c>
      <c r="C11" s="38" t="s">
        <v>128</v>
      </c>
      <c r="D11" s="38"/>
      <c r="E11" s="33"/>
      <c r="F11" s="33"/>
      <c r="G11" s="33"/>
      <c r="H11" s="33"/>
    </row>
    <row r="12" spans="1:9" x14ac:dyDescent="0.25">
      <c r="A12" s="27"/>
      <c r="B12" s="33"/>
      <c r="C12" s="38"/>
      <c r="D12" s="38"/>
      <c r="E12" s="33"/>
      <c r="F12" s="33"/>
      <c r="G12" s="33"/>
      <c r="H12" s="33"/>
    </row>
    <row r="13" spans="1:9" x14ac:dyDescent="0.25">
      <c r="A13" s="27"/>
      <c r="B13" s="33"/>
      <c r="C13" s="33"/>
      <c r="D13" s="33"/>
      <c r="E13" s="33"/>
      <c r="F13" s="33"/>
      <c r="G13" s="33"/>
      <c r="H13" s="33"/>
    </row>
    <row r="14" spans="1:9" ht="17.25" x14ac:dyDescent="0.3">
      <c r="A14" s="27"/>
      <c r="B14" s="76" t="s">
        <v>147</v>
      </c>
      <c r="C14" s="76"/>
      <c r="D14" s="76"/>
      <c r="E14" s="76"/>
      <c r="F14" s="33"/>
      <c r="G14" s="33"/>
      <c r="H14" s="33"/>
    </row>
    <row r="15" spans="1:9" ht="15.75" x14ac:dyDescent="0.25">
      <c r="A15" s="28" t="s">
        <v>127</v>
      </c>
      <c r="B15" s="39"/>
      <c r="C15" s="33"/>
      <c r="D15" s="33"/>
      <c r="E15" s="33"/>
      <c r="F15" s="33"/>
      <c r="G15" s="33"/>
      <c r="H15" s="33"/>
    </row>
    <row r="16" spans="1:9" x14ac:dyDescent="0.25">
      <c r="A16" s="28"/>
      <c r="B16" s="33"/>
      <c r="C16" s="33"/>
      <c r="D16" s="33"/>
      <c r="E16" s="33"/>
      <c r="F16" s="33"/>
      <c r="G16" s="33"/>
      <c r="H16" s="33"/>
    </row>
    <row r="17" spans="1:9" x14ac:dyDescent="0.25">
      <c r="A17" s="33" t="s">
        <v>129</v>
      </c>
      <c r="B17" s="33"/>
      <c r="C17" s="33"/>
      <c r="D17" s="33"/>
      <c r="E17" s="33"/>
      <c r="F17" s="33"/>
      <c r="G17" s="33"/>
      <c r="H17" s="33"/>
    </row>
    <row r="18" spans="1:9" x14ac:dyDescent="0.25">
      <c r="A18" s="34"/>
      <c r="B18" s="34"/>
      <c r="C18" s="34"/>
      <c r="D18" s="34"/>
      <c r="E18" s="34"/>
      <c r="F18" s="34"/>
      <c r="G18" s="34"/>
      <c r="H18" s="34"/>
      <c r="I18" s="36"/>
    </row>
    <row r="19" spans="1:9" x14ac:dyDescent="0.25">
      <c r="A19" s="35"/>
      <c r="B19" s="35"/>
      <c r="C19" s="35"/>
      <c r="D19" s="35"/>
      <c r="E19" s="35"/>
      <c r="F19" s="35"/>
      <c r="G19" s="35"/>
      <c r="H19" s="35"/>
      <c r="I19" s="31"/>
    </row>
    <row r="20" spans="1:9" x14ac:dyDescent="0.25">
      <c r="A20" s="33" t="s">
        <v>130</v>
      </c>
      <c r="B20" s="35"/>
      <c r="C20" s="35"/>
      <c r="D20" s="35"/>
      <c r="E20" s="35"/>
      <c r="F20" s="35"/>
      <c r="G20" s="35"/>
      <c r="H20" s="30"/>
      <c r="I20" s="31"/>
    </row>
    <row r="21" spans="1:9" x14ac:dyDescent="0.25">
      <c r="A21" s="33" t="s">
        <v>131</v>
      </c>
      <c r="B21" s="35"/>
      <c r="C21" s="35"/>
      <c r="D21" s="35"/>
      <c r="E21" s="35"/>
      <c r="F21" s="35"/>
      <c r="G21" s="35"/>
      <c r="H21" s="30"/>
      <c r="I21" s="31"/>
    </row>
    <row r="22" spans="1:9" x14ac:dyDescent="0.25">
      <c r="A22" s="33" t="s">
        <v>132</v>
      </c>
      <c r="B22" s="33"/>
      <c r="C22" s="35"/>
      <c r="D22" s="35"/>
      <c r="E22" s="35"/>
      <c r="F22" s="35"/>
      <c r="G22" s="35"/>
      <c r="H22" s="30"/>
      <c r="I22" s="31"/>
    </row>
    <row r="23" spans="1:9" x14ac:dyDescent="0.25">
      <c r="A23" s="33"/>
      <c r="B23" s="33"/>
      <c r="C23" s="33"/>
      <c r="D23" s="33"/>
      <c r="E23" s="33"/>
      <c r="F23" s="33"/>
      <c r="G23" s="33"/>
      <c r="H23" s="28"/>
    </row>
    <row r="24" spans="1:9" x14ac:dyDescent="0.25">
      <c r="A24" s="33" t="s">
        <v>142</v>
      </c>
      <c r="B24" s="33"/>
      <c r="C24" s="33"/>
      <c r="D24" s="33"/>
      <c r="E24" s="33"/>
      <c r="F24" s="33"/>
      <c r="G24" s="33"/>
      <c r="H24" s="28"/>
    </row>
    <row r="25" spans="1:9" x14ac:dyDescent="0.25">
      <c r="A25" s="33" t="s">
        <v>133</v>
      </c>
      <c r="B25" s="33" t="s">
        <v>139</v>
      </c>
      <c r="C25" s="33"/>
      <c r="D25" s="33"/>
      <c r="E25" s="33"/>
      <c r="F25" s="33"/>
      <c r="G25" s="33"/>
      <c r="H25" s="28"/>
    </row>
    <row r="26" spans="1:9" x14ac:dyDescent="0.25">
      <c r="C26" s="7"/>
    </row>
    <row r="28" spans="1:9" ht="75" x14ac:dyDescent="0.25">
      <c r="A28" s="3" t="s">
        <v>0</v>
      </c>
      <c r="B28" s="4" t="s">
        <v>1</v>
      </c>
      <c r="C28" s="4" t="s">
        <v>8</v>
      </c>
      <c r="D28" s="4" t="s">
        <v>2</v>
      </c>
      <c r="E28" s="4" t="s">
        <v>7</v>
      </c>
      <c r="F28" s="4" t="s">
        <v>4</v>
      </c>
      <c r="G28" s="4" t="s">
        <v>3</v>
      </c>
      <c r="H28" s="4" t="s">
        <v>5</v>
      </c>
      <c r="I28" s="4" t="s">
        <v>6</v>
      </c>
    </row>
    <row r="29" spans="1:9" x14ac:dyDescent="0.25">
      <c r="A29" s="8">
        <v>1</v>
      </c>
      <c r="B29" s="2" t="s">
        <v>19</v>
      </c>
      <c r="C29" s="1" t="s">
        <v>79</v>
      </c>
      <c r="D29" s="10">
        <f>4*(70/10)</f>
        <v>28</v>
      </c>
      <c r="E29" s="10"/>
      <c r="F29" s="1"/>
      <c r="G29" s="1"/>
      <c r="H29" s="1"/>
      <c r="I29" s="1"/>
    </row>
    <row r="30" spans="1:9" x14ac:dyDescent="0.25">
      <c r="A30" s="8">
        <v>2</v>
      </c>
      <c r="B30" s="24" t="s">
        <v>21</v>
      </c>
      <c r="C30" s="1" t="s">
        <v>24</v>
      </c>
      <c r="D30" s="10">
        <v>20</v>
      </c>
      <c r="E30" s="10"/>
      <c r="F30" s="1"/>
      <c r="G30" s="1"/>
      <c r="H30" s="1"/>
      <c r="I30" s="1"/>
    </row>
    <row r="31" spans="1:9" x14ac:dyDescent="0.25">
      <c r="A31" s="8">
        <v>3</v>
      </c>
      <c r="B31" s="24" t="s">
        <v>55</v>
      </c>
      <c r="C31" s="1" t="s">
        <v>24</v>
      </c>
      <c r="D31" s="10">
        <f>30/10*4</f>
        <v>12</v>
      </c>
      <c r="E31" s="10"/>
      <c r="F31" s="1"/>
      <c r="G31" s="1"/>
      <c r="H31" s="1"/>
      <c r="I31" s="1"/>
    </row>
    <row r="32" spans="1:9" x14ac:dyDescent="0.25">
      <c r="A32" s="8">
        <v>4</v>
      </c>
      <c r="B32" s="2" t="s">
        <v>22</v>
      </c>
      <c r="C32" s="1" t="s">
        <v>20</v>
      </c>
      <c r="D32" s="10">
        <f>470/10*4</f>
        <v>188</v>
      </c>
      <c r="E32" s="10"/>
      <c r="F32" s="1"/>
      <c r="G32" s="1"/>
      <c r="H32" s="1"/>
      <c r="I32" s="1"/>
    </row>
    <row r="33" spans="1:9" x14ac:dyDescent="0.25">
      <c r="A33" s="8">
        <v>5</v>
      </c>
      <c r="B33" s="2" t="s">
        <v>78</v>
      </c>
      <c r="C33" s="1" t="s">
        <v>20</v>
      </c>
      <c r="D33" s="10">
        <v>2</v>
      </c>
      <c r="E33" s="10"/>
      <c r="F33" s="1"/>
      <c r="G33" s="1"/>
      <c r="H33" s="1"/>
      <c r="I33" s="1"/>
    </row>
    <row r="34" spans="1:9" x14ac:dyDescent="0.25">
      <c r="A34" s="8">
        <v>6</v>
      </c>
      <c r="B34" s="2" t="s">
        <v>23</v>
      </c>
      <c r="C34" s="1" t="s">
        <v>65</v>
      </c>
      <c r="D34" s="10">
        <f>50/10*4</f>
        <v>20</v>
      </c>
      <c r="E34" s="10"/>
      <c r="F34" s="1"/>
      <c r="G34" s="1"/>
      <c r="H34" s="1"/>
      <c r="I34" s="1"/>
    </row>
    <row r="35" spans="1:9" x14ac:dyDescent="0.25">
      <c r="A35" s="8">
        <v>7</v>
      </c>
      <c r="B35" s="2" t="s">
        <v>25</v>
      </c>
      <c r="C35" s="1" t="s">
        <v>20</v>
      </c>
      <c r="D35" s="10">
        <f>395/10*4</f>
        <v>158</v>
      </c>
      <c r="E35" s="10"/>
      <c r="F35" s="1"/>
      <c r="G35" s="1"/>
      <c r="H35" s="1"/>
      <c r="I35" s="1"/>
    </row>
    <row r="36" spans="1:9" x14ac:dyDescent="0.25">
      <c r="A36" s="8">
        <v>8</v>
      </c>
      <c r="B36" s="2" t="s">
        <v>26</v>
      </c>
      <c r="C36" s="1" t="s">
        <v>20</v>
      </c>
      <c r="D36" s="10">
        <f>90/10*4</f>
        <v>36</v>
      </c>
      <c r="E36" s="10"/>
      <c r="F36" s="1"/>
      <c r="G36" s="1"/>
      <c r="H36" s="1"/>
      <c r="I36" s="1"/>
    </row>
    <row r="37" spans="1:9" x14ac:dyDescent="0.25">
      <c r="A37" s="8">
        <v>9</v>
      </c>
      <c r="B37" s="2" t="s">
        <v>27</v>
      </c>
      <c r="C37" s="1" t="s">
        <v>20</v>
      </c>
      <c r="D37" s="10">
        <f>120/10*4</f>
        <v>48</v>
      </c>
      <c r="E37" s="10"/>
      <c r="F37" s="1"/>
      <c r="G37" s="1" t="s">
        <v>126</v>
      </c>
      <c r="H37" s="1"/>
      <c r="I37" s="1"/>
    </row>
    <row r="38" spans="1:9" x14ac:dyDescent="0.25">
      <c r="A38" s="8">
        <v>10</v>
      </c>
      <c r="B38" s="2" t="s">
        <v>28</v>
      </c>
      <c r="C38" s="1" t="s">
        <v>24</v>
      </c>
      <c r="D38" s="10">
        <f>20/10*4</f>
        <v>8</v>
      </c>
      <c r="E38" s="10"/>
      <c r="F38" s="1"/>
      <c r="G38" s="1"/>
      <c r="H38" s="1"/>
      <c r="I38" s="1"/>
    </row>
    <row r="39" spans="1:9" x14ac:dyDescent="0.25">
      <c r="A39" s="8">
        <v>11</v>
      </c>
      <c r="B39" s="2" t="s">
        <v>125</v>
      </c>
      <c r="C39" s="1" t="s">
        <v>20</v>
      </c>
      <c r="D39" s="10">
        <v>10</v>
      </c>
      <c r="E39" s="10"/>
      <c r="F39" s="1"/>
      <c r="G39" s="1"/>
      <c r="H39" s="1"/>
      <c r="I39" s="1"/>
    </row>
    <row r="40" spans="1:9" x14ac:dyDescent="0.25">
      <c r="A40" s="8">
        <v>12</v>
      </c>
      <c r="B40" s="2" t="s">
        <v>29</v>
      </c>
      <c r="C40" s="1" t="s">
        <v>20</v>
      </c>
      <c r="D40" s="10">
        <f>35/10*4</f>
        <v>14</v>
      </c>
      <c r="E40" s="10"/>
      <c r="F40" s="1"/>
      <c r="G40" s="1"/>
      <c r="H40" s="1"/>
      <c r="I40" s="1"/>
    </row>
    <row r="41" spans="1:9" x14ac:dyDescent="0.25">
      <c r="A41" s="8">
        <v>13</v>
      </c>
      <c r="B41" s="2" t="s">
        <v>124</v>
      </c>
      <c r="C41" s="1" t="s">
        <v>20</v>
      </c>
      <c r="D41" s="10">
        <f>20/10*4</f>
        <v>8</v>
      </c>
      <c r="E41" s="10"/>
      <c r="F41" s="1"/>
      <c r="G41" s="1"/>
      <c r="H41" s="1"/>
      <c r="I41" s="1"/>
    </row>
    <row r="42" spans="1:9" x14ac:dyDescent="0.25">
      <c r="A42" s="8">
        <v>14</v>
      </c>
      <c r="B42" s="2" t="s">
        <v>30</v>
      </c>
      <c r="C42" s="1" t="s">
        <v>20</v>
      </c>
      <c r="D42" s="10">
        <f>1010/10*4</f>
        <v>404</v>
      </c>
      <c r="E42" s="10"/>
      <c r="F42" s="1"/>
      <c r="G42" s="1"/>
      <c r="H42" s="1"/>
      <c r="I42" s="1"/>
    </row>
    <row r="43" spans="1:9" x14ac:dyDescent="0.25">
      <c r="A43" s="8">
        <v>15</v>
      </c>
      <c r="B43" s="2" t="s">
        <v>31</v>
      </c>
      <c r="C43" s="1" t="s">
        <v>20</v>
      </c>
      <c r="D43" s="10">
        <v>34</v>
      </c>
      <c r="E43" s="10"/>
      <c r="F43" s="1"/>
      <c r="G43" s="1"/>
      <c r="H43" s="1"/>
      <c r="I43" s="1"/>
    </row>
    <row r="44" spans="1:9" x14ac:dyDescent="0.25">
      <c r="A44" s="8">
        <v>16</v>
      </c>
      <c r="B44" s="2" t="s">
        <v>32</v>
      </c>
      <c r="C44" s="1" t="s">
        <v>119</v>
      </c>
      <c r="D44" s="10">
        <f>360/10*4</f>
        <v>144</v>
      </c>
      <c r="E44" s="10"/>
      <c r="F44" s="1"/>
      <c r="G44" s="1"/>
      <c r="H44" s="1"/>
      <c r="I44" s="1"/>
    </row>
    <row r="45" spans="1:9" x14ac:dyDescent="0.25">
      <c r="A45" s="8">
        <v>17</v>
      </c>
      <c r="B45" s="2" t="s">
        <v>33</v>
      </c>
      <c r="C45" s="1" t="s">
        <v>20</v>
      </c>
      <c r="D45" s="10">
        <f>23/10*4</f>
        <v>9.1999999999999993</v>
      </c>
      <c r="E45" s="10"/>
      <c r="F45" s="1"/>
      <c r="G45" s="1"/>
      <c r="H45" s="1"/>
      <c r="I45" s="1"/>
    </row>
    <row r="46" spans="1:9" x14ac:dyDescent="0.25">
      <c r="A46" s="8">
        <v>18</v>
      </c>
      <c r="B46" s="2" t="s">
        <v>34</v>
      </c>
      <c r="C46" s="1" t="s">
        <v>24</v>
      </c>
      <c r="D46" s="10">
        <v>50</v>
      </c>
      <c r="E46" s="10"/>
      <c r="F46" s="1"/>
      <c r="G46" s="1"/>
      <c r="H46" s="1"/>
      <c r="I46" s="1"/>
    </row>
    <row r="47" spans="1:9" x14ac:dyDescent="0.25">
      <c r="A47" s="8">
        <v>19</v>
      </c>
      <c r="B47" s="2" t="s">
        <v>35</v>
      </c>
      <c r="C47" s="1" t="s">
        <v>24</v>
      </c>
      <c r="D47" s="10">
        <f>1570/10*4</f>
        <v>628</v>
      </c>
      <c r="E47" s="10"/>
      <c r="F47" s="1"/>
      <c r="G47" s="1"/>
      <c r="H47" s="1"/>
      <c r="I47" s="1"/>
    </row>
    <row r="48" spans="1:9" x14ac:dyDescent="0.25">
      <c r="A48" s="8">
        <v>20</v>
      </c>
      <c r="B48" s="2" t="s">
        <v>36</v>
      </c>
      <c r="C48" s="1" t="s">
        <v>24</v>
      </c>
      <c r="D48" s="10">
        <f>10/10*4</f>
        <v>4</v>
      </c>
      <c r="E48" s="10"/>
      <c r="F48" s="1"/>
      <c r="G48" s="1"/>
      <c r="H48" s="1"/>
      <c r="I48" s="1"/>
    </row>
    <row r="49" spans="1:9" x14ac:dyDescent="0.25">
      <c r="A49" s="8">
        <v>21</v>
      </c>
      <c r="B49" s="2" t="s">
        <v>37</v>
      </c>
      <c r="C49" s="1" t="s">
        <v>20</v>
      </c>
      <c r="D49" s="10">
        <f>100/10*4</f>
        <v>40</v>
      </c>
      <c r="E49" s="10"/>
      <c r="F49" s="1"/>
      <c r="G49" s="1"/>
      <c r="H49" s="1"/>
      <c r="I49" s="1"/>
    </row>
    <row r="50" spans="1:9" x14ac:dyDescent="0.25">
      <c r="A50" s="8">
        <v>22</v>
      </c>
      <c r="B50" s="2" t="s">
        <v>120</v>
      </c>
      <c r="C50" s="1" t="s">
        <v>20</v>
      </c>
      <c r="D50" s="10">
        <f>150/10*4</f>
        <v>60</v>
      </c>
      <c r="E50" s="10"/>
      <c r="F50" s="1"/>
      <c r="G50" s="1"/>
      <c r="H50" s="1"/>
      <c r="I50" s="1"/>
    </row>
    <row r="51" spans="1:9" x14ac:dyDescent="0.25">
      <c r="A51" s="8">
        <v>23</v>
      </c>
      <c r="B51" s="2" t="s">
        <v>38</v>
      </c>
      <c r="C51" s="1" t="s">
        <v>20</v>
      </c>
      <c r="D51" s="10">
        <v>7</v>
      </c>
      <c r="E51" s="1"/>
      <c r="F51" s="1"/>
      <c r="G51" s="1"/>
      <c r="H51" s="1"/>
      <c r="I51" s="1"/>
    </row>
    <row r="52" spans="1:9" x14ac:dyDescent="0.25">
      <c r="A52" s="8">
        <v>24</v>
      </c>
      <c r="B52" s="2" t="s">
        <v>39</v>
      </c>
      <c r="C52" s="1" t="s">
        <v>20</v>
      </c>
      <c r="D52" s="10">
        <f>195/10*4</f>
        <v>78</v>
      </c>
      <c r="E52" s="1"/>
      <c r="F52" s="1"/>
      <c r="G52" s="1"/>
      <c r="H52" s="1"/>
      <c r="I52" s="1"/>
    </row>
    <row r="53" spans="1:9" x14ac:dyDescent="0.25">
      <c r="A53" s="8">
        <v>25</v>
      </c>
      <c r="B53" s="24" t="s">
        <v>40</v>
      </c>
      <c r="C53" s="1" t="s">
        <v>24</v>
      </c>
      <c r="D53" s="10">
        <v>4</v>
      </c>
      <c r="E53" s="1"/>
      <c r="F53" s="1"/>
      <c r="G53" s="1"/>
      <c r="H53" s="1"/>
      <c r="I53" s="1"/>
    </row>
    <row r="54" spans="1:9" x14ac:dyDescent="0.25">
      <c r="A54" s="8">
        <v>26</v>
      </c>
      <c r="B54" s="24" t="s">
        <v>41</v>
      </c>
      <c r="C54" s="1" t="s">
        <v>20</v>
      </c>
      <c r="D54" s="10">
        <f>1300/10*4</f>
        <v>520</v>
      </c>
      <c r="E54" s="1"/>
      <c r="F54" s="1"/>
      <c r="G54" s="1"/>
      <c r="H54" s="1"/>
      <c r="I54" s="1"/>
    </row>
    <row r="55" spans="1:9" x14ac:dyDescent="0.25">
      <c r="A55" s="8">
        <v>27</v>
      </c>
      <c r="B55" s="2" t="s">
        <v>42</v>
      </c>
      <c r="C55" s="1" t="s">
        <v>20</v>
      </c>
      <c r="D55" s="10">
        <f>15/10*4</f>
        <v>6</v>
      </c>
      <c r="E55" s="1"/>
      <c r="F55" s="1"/>
      <c r="G55" s="1"/>
      <c r="H55" s="1"/>
      <c r="I55" s="1"/>
    </row>
    <row r="56" spans="1:9" x14ac:dyDescent="0.25">
      <c r="A56" s="8">
        <v>28</v>
      </c>
      <c r="B56" s="2" t="s">
        <v>43</v>
      </c>
      <c r="C56" s="1" t="s">
        <v>24</v>
      </c>
      <c r="D56" s="10">
        <f>200/10*4</f>
        <v>80</v>
      </c>
      <c r="E56" s="1"/>
      <c r="F56" s="1"/>
      <c r="G56" s="1"/>
      <c r="H56" s="1"/>
      <c r="I56" s="1"/>
    </row>
    <row r="57" spans="1:9" x14ac:dyDescent="0.25">
      <c r="A57" s="8">
        <v>29</v>
      </c>
      <c r="B57" s="2" t="s">
        <v>44</v>
      </c>
      <c r="C57" s="1" t="s">
        <v>20</v>
      </c>
      <c r="D57" s="10">
        <f>220/10*4</f>
        <v>88</v>
      </c>
      <c r="E57" s="1"/>
      <c r="F57" s="1"/>
      <c r="G57" s="1"/>
      <c r="H57" s="1"/>
      <c r="I57" s="1"/>
    </row>
    <row r="58" spans="1:9" x14ac:dyDescent="0.25">
      <c r="A58" s="8">
        <v>30</v>
      </c>
      <c r="B58" s="2" t="s">
        <v>45</v>
      </c>
      <c r="C58" s="1" t="s">
        <v>20</v>
      </c>
      <c r="D58" s="10">
        <f>130/10*4</f>
        <v>52</v>
      </c>
      <c r="E58" s="1"/>
      <c r="F58" s="1"/>
      <c r="G58" s="1"/>
      <c r="H58" s="1"/>
      <c r="I58" s="1"/>
    </row>
    <row r="59" spans="1:9" x14ac:dyDescent="0.25">
      <c r="A59" s="8">
        <v>31</v>
      </c>
      <c r="B59" s="2" t="s">
        <v>46</v>
      </c>
      <c r="C59" s="1" t="s">
        <v>20</v>
      </c>
      <c r="D59" s="10">
        <f>120/10*4</f>
        <v>48</v>
      </c>
      <c r="E59" s="1"/>
      <c r="F59" s="1"/>
      <c r="G59" s="1"/>
      <c r="H59" s="1"/>
      <c r="I59" s="1"/>
    </row>
    <row r="60" spans="1:9" ht="15" customHeight="1" x14ac:dyDescent="0.25">
      <c r="A60" s="8">
        <v>32</v>
      </c>
      <c r="B60" s="2" t="s">
        <v>121</v>
      </c>
      <c r="C60" s="1" t="s">
        <v>20</v>
      </c>
      <c r="D60" s="10">
        <f>110/10*4</f>
        <v>44</v>
      </c>
      <c r="E60" s="1"/>
      <c r="F60" s="1"/>
      <c r="G60" s="1"/>
      <c r="H60" s="1"/>
      <c r="I60" s="1"/>
    </row>
    <row r="61" spans="1:9" x14ac:dyDescent="0.25">
      <c r="A61" s="8">
        <v>33</v>
      </c>
      <c r="B61" s="1" t="s">
        <v>47</v>
      </c>
      <c r="C61" s="1" t="s">
        <v>20</v>
      </c>
      <c r="D61" s="10">
        <f>200/10*4</f>
        <v>80</v>
      </c>
      <c r="E61" s="1"/>
      <c r="F61" s="1"/>
      <c r="G61" s="1"/>
      <c r="H61" s="1"/>
      <c r="I61" s="1"/>
    </row>
    <row r="62" spans="1:9" x14ac:dyDescent="0.25">
      <c r="A62" s="8">
        <v>34</v>
      </c>
      <c r="B62" s="1" t="s">
        <v>48</v>
      </c>
      <c r="C62" s="1" t="s">
        <v>20</v>
      </c>
      <c r="D62" s="10">
        <f>420/10*4</f>
        <v>168</v>
      </c>
      <c r="E62" s="1"/>
      <c r="F62" s="1"/>
      <c r="G62" s="1"/>
      <c r="H62" s="1"/>
      <c r="I62" s="1"/>
    </row>
    <row r="63" spans="1:9" x14ac:dyDescent="0.25">
      <c r="A63" s="8">
        <v>35</v>
      </c>
      <c r="B63" s="1" t="s">
        <v>49</v>
      </c>
      <c r="C63" s="1" t="s">
        <v>20</v>
      </c>
      <c r="D63" s="10">
        <f>270/10*4</f>
        <v>108</v>
      </c>
      <c r="E63" s="1"/>
      <c r="F63" s="1"/>
      <c r="G63" s="1"/>
      <c r="H63" s="1"/>
      <c r="I63" s="1"/>
    </row>
    <row r="64" spans="1:9" x14ac:dyDescent="0.25">
      <c r="A64" s="8">
        <v>36</v>
      </c>
      <c r="B64" s="1" t="s">
        <v>50</v>
      </c>
      <c r="C64" s="1" t="s">
        <v>122</v>
      </c>
      <c r="D64" s="10">
        <f>180/10*4</f>
        <v>72</v>
      </c>
      <c r="E64" s="1"/>
      <c r="F64" s="1"/>
      <c r="G64" s="1"/>
      <c r="H64" s="1"/>
      <c r="I64" s="1"/>
    </row>
    <row r="65" spans="1:11" x14ac:dyDescent="0.25">
      <c r="A65" s="8">
        <v>37</v>
      </c>
      <c r="B65" s="1" t="s">
        <v>51</v>
      </c>
      <c r="C65" s="1" t="s">
        <v>24</v>
      </c>
      <c r="D65" s="10">
        <f>200/10*4</f>
        <v>80</v>
      </c>
      <c r="E65" s="1"/>
      <c r="F65" s="1"/>
      <c r="G65" s="1"/>
      <c r="H65" s="1"/>
      <c r="I65" s="1"/>
    </row>
    <row r="66" spans="1:11" x14ac:dyDescent="0.25">
      <c r="A66" s="8">
        <v>38</v>
      </c>
      <c r="B66" s="1" t="s">
        <v>52</v>
      </c>
      <c r="C66" s="1" t="s">
        <v>24</v>
      </c>
      <c r="D66" s="10">
        <f>130/10*4</f>
        <v>52</v>
      </c>
      <c r="E66" s="1"/>
      <c r="F66" s="1"/>
      <c r="G66" s="1"/>
      <c r="H66" s="1"/>
      <c r="I66" s="1"/>
    </row>
    <row r="67" spans="1:11" x14ac:dyDescent="0.25">
      <c r="A67" s="8">
        <v>39</v>
      </c>
      <c r="B67" s="1" t="s">
        <v>53</v>
      </c>
      <c r="C67" s="1" t="s">
        <v>20</v>
      </c>
      <c r="D67" s="10">
        <f>390/10*4</f>
        <v>156</v>
      </c>
      <c r="E67" s="1"/>
      <c r="F67" s="1"/>
      <c r="G67" s="1"/>
      <c r="H67" s="1"/>
      <c r="I67" s="1"/>
    </row>
    <row r="68" spans="1:11" x14ac:dyDescent="0.25">
      <c r="A68" s="8">
        <v>40</v>
      </c>
      <c r="B68" s="1" t="s">
        <v>80</v>
      </c>
      <c r="C68" s="1" t="s">
        <v>20</v>
      </c>
      <c r="D68" s="10">
        <f>20/10*4</f>
        <v>8</v>
      </c>
      <c r="E68" s="1"/>
      <c r="F68" s="1"/>
      <c r="G68" s="1"/>
      <c r="H68" s="1"/>
      <c r="I68" s="1"/>
    </row>
    <row r="69" spans="1:11" x14ac:dyDescent="0.25">
      <c r="A69" s="8">
        <v>41</v>
      </c>
      <c r="B69" s="1" t="s">
        <v>81</v>
      </c>
      <c r="C69" s="1" t="s">
        <v>20</v>
      </c>
      <c r="D69" s="10">
        <f>20/10*4</f>
        <v>8</v>
      </c>
      <c r="E69" s="1"/>
      <c r="F69" s="1"/>
      <c r="G69" s="1"/>
      <c r="H69" s="1"/>
      <c r="I69" s="1"/>
    </row>
    <row r="70" spans="1:11" x14ac:dyDescent="0.25">
      <c r="A70" s="8">
        <v>42</v>
      </c>
      <c r="B70" s="1" t="s">
        <v>54</v>
      </c>
      <c r="C70" s="1" t="s">
        <v>20</v>
      </c>
      <c r="D70" s="10">
        <f>100/10*4</f>
        <v>40</v>
      </c>
      <c r="E70" s="1"/>
      <c r="F70" s="1"/>
      <c r="G70" s="1"/>
      <c r="H70" s="1"/>
      <c r="I70" s="1"/>
    </row>
    <row r="71" spans="1:11" x14ac:dyDescent="0.25">
      <c r="A71" s="8">
        <v>43</v>
      </c>
      <c r="B71" s="1" t="s">
        <v>85</v>
      </c>
      <c r="C71" s="1" t="s">
        <v>20</v>
      </c>
      <c r="D71" s="10">
        <f>60/10*4</f>
        <v>24</v>
      </c>
      <c r="E71" s="1"/>
      <c r="F71" s="1"/>
      <c r="G71" s="1"/>
      <c r="H71" s="1"/>
      <c r="I71" s="1"/>
      <c r="K71" s="23"/>
    </row>
    <row r="72" spans="1:11" x14ac:dyDescent="0.25">
      <c r="A72" s="8">
        <v>44</v>
      </c>
      <c r="B72" s="1" t="s">
        <v>56</v>
      </c>
      <c r="C72" s="1" t="s">
        <v>20</v>
      </c>
      <c r="D72" s="10">
        <f>140/10*4</f>
        <v>56</v>
      </c>
      <c r="E72" s="1"/>
      <c r="F72" s="1"/>
      <c r="G72" s="1"/>
      <c r="H72" s="1"/>
      <c r="I72" s="1"/>
    </row>
    <row r="73" spans="1:11" x14ac:dyDescent="0.25">
      <c r="A73" s="8">
        <v>45</v>
      </c>
      <c r="B73" s="1" t="s">
        <v>57</v>
      </c>
      <c r="C73" s="1" t="s">
        <v>24</v>
      </c>
      <c r="D73" s="10">
        <f>40/10*4</f>
        <v>16</v>
      </c>
      <c r="E73" s="1"/>
      <c r="F73" s="1"/>
      <c r="G73" s="1"/>
      <c r="H73" s="1"/>
      <c r="I73" s="1"/>
    </row>
    <row r="74" spans="1:11" x14ac:dyDescent="0.25">
      <c r="A74" s="8">
        <v>46</v>
      </c>
      <c r="B74" s="1" t="s">
        <v>58</v>
      </c>
      <c r="C74" s="1" t="s">
        <v>20</v>
      </c>
      <c r="D74" s="10">
        <f>3200/10*4</f>
        <v>1280</v>
      </c>
      <c r="E74" s="1"/>
      <c r="F74" s="1"/>
      <c r="G74" s="1"/>
      <c r="H74" s="1"/>
      <c r="I74" s="1"/>
    </row>
    <row r="75" spans="1:11" x14ac:dyDescent="0.25">
      <c r="A75" s="8">
        <v>47</v>
      </c>
      <c r="B75" s="1" t="s">
        <v>59</v>
      </c>
      <c r="C75" s="1" t="s">
        <v>20</v>
      </c>
      <c r="D75" s="10">
        <f>40/10*4</f>
        <v>16</v>
      </c>
      <c r="E75" s="1"/>
      <c r="F75" s="1"/>
      <c r="G75" s="1"/>
      <c r="H75" s="1"/>
      <c r="I75" s="1"/>
    </row>
    <row r="76" spans="1:11" x14ac:dyDescent="0.25">
      <c r="A76" s="8">
        <v>48</v>
      </c>
      <c r="B76" s="1" t="s">
        <v>60</v>
      </c>
      <c r="C76" s="1" t="s">
        <v>20</v>
      </c>
      <c r="D76" s="10">
        <f>40/10*4</f>
        <v>16</v>
      </c>
      <c r="E76" s="1"/>
      <c r="F76" s="1"/>
      <c r="G76" s="1"/>
      <c r="H76" s="1"/>
      <c r="I76" s="1"/>
    </row>
    <row r="77" spans="1:11" x14ac:dyDescent="0.25">
      <c r="A77" s="8">
        <v>49</v>
      </c>
      <c r="B77" s="1" t="s">
        <v>61</v>
      </c>
      <c r="C77" s="1" t="s">
        <v>20</v>
      </c>
      <c r="D77" s="10">
        <f>30/10*4</f>
        <v>12</v>
      </c>
      <c r="E77" s="1"/>
      <c r="F77" s="1"/>
      <c r="G77" s="1"/>
      <c r="H77" s="1"/>
      <c r="I77" s="1"/>
    </row>
    <row r="78" spans="1:11" x14ac:dyDescent="0.25">
      <c r="A78" s="8">
        <v>50</v>
      </c>
      <c r="B78" s="1" t="s">
        <v>62</v>
      </c>
      <c r="C78" s="1" t="s">
        <v>20</v>
      </c>
      <c r="D78" s="10">
        <f>30/10*4</f>
        <v>12</v>
      </c>
      <c r="E78" s="1"/>
      <c r="F78" s="1"/>
      <c r="G78" s="1"/>
      <c r="H78" s="1"/>
      <c r="I78" s="1"/>
    </row>
    <row r="79" spans="1:11" x14ac:dyDescent="0.25">
      <c r="A79" s="8">
        <v>51</v>
      </c>
      <c r="B79" s="1" t="s">
        <v>63</v>
      </c>
      <c r="C79" s="1" t="s">
        <v>24</v>
      </c>
      <c r="D79" s="10">
        <f>70/10*4</f>
        <v>28</v>
      </c>
      <c r="E79" s="1"/>
      <c r="F79" s="1"/>
      <c r="G79" s="1"/>
      <c r="H79" s="1"/>
      <c r="I79" s="1"/>
    </row>
    <row r="80" spans="1:11" x14ac:dyDescent="0.25">
      <c r="A80" s="8">
        <v>52</v>
      </c>
      <c r="B80" s="1" t="s">
        <v>64</v>
      </c>
      <c r="C80" s="1" t="s">
        <v>24</v>
      </c>
      <c r="D80" s="10">
        <f>30/10*4</f>
        <v>12</v>
      </c>
      <c r="E80" s="1"/>
      <c r="F80" s="1"/>
      <c r="G80" s="1"/>
      <c r="H80" s="1"/>
      <c r="I80" s="1"/>
    </row>
    <row r="81" spans="1:13" x14ac:dyDescent="0.25">
      <c r="A81" s="8">
        <v>53</v>
      </c>
      <c r="B81" s="1" t="s">
        <v>75</v>
      </c>
      <c r="C81" s="1" t="s">
        <v>24</v>
      </c>
      <c r="D81" s="10">
        <f>10/10*4</f>
        <v>4</v>
      </c>
      <c r="E81" s="1"/>
      <c r="F81" s="1"/>
      <c r="G81" s="1"/>
      <c r="H81" s="1"/>
      <c r="I81" s="1"/>
    </row>
    <row r="82" spans="1:13" x14ac:dyDescent="0.25">
      <c r="A82" s="8">
        <v>54</v>
      </c>
      <c r="B82" s="1" t="s">
        <v>76</v>
      </c>
      <c r="C82" s="1" t="s">
        <v>24</v>
      </c>
      <c r="D82" s="10">
        <v>4</v>
      </c>
      <c r="E82" s="1"/>
      <c r="F82" s="1"/>
      <c r="G82" s="1"/>
      <c r="H82" s="1"/>
      <c r="I82" s="1"/>
    </row>
    <row r="83" spans="1:13" x14ac:dyDescent="0.25">
      <c r="A83" s="8">
        <v>55</v>
      </c>
      <c r="B83" s="1" t="s">
        <v>84</v>
      </c>
      <c r="C83" s="1" t="s">
        <v>20</v>
      </c>
      <c r="D83" s="10">
        <f>30/10*4</f>
        <v>12</v>
      </c>
      <c r="E83" s="1"/>
      <c r="F83" s="1"/>
      <c r="G83" s="1"/>
      <c r="H83" s="1"/>
      <c r="I83" s="1"/>
    </row>
    <row r="84" spans="1:13" x14ac:dyDescent="0.25">
      <c r="A84" s="8">
        <v>56</v>
      </c>
      <c r="B84" s="1" t="s">
        <v>86</v>
      </c>
      <c r="C84" s="1" t="s">
        <v>20</v>
      </c>
      <c r="D84" s="10">
        <f>10/10*4</f>
        <v>4</v>
      </c>
      <c r="E84" s="1"/>
      <c r="F84" s="1"/>
      <c r="G84" s="1"/>
      <c r="H84" s="1"/>
      <c r="I84" s="1"/>
    </row>
    <row r="85" spans="1:13" x14ac:dyDescent="0.25">
      <c r="A85" s="8">
        <v>57</v>
      </c>
      <c r="B85" s="1" t="s">
        <v>123</v>
      </c>
      <c r="C85" s="1" t="s">
        <v>119</v>
      </c>
      <c r="D85" s="10">
        <f>10/10*4</f>
        <v>4</v>
      </c>
      <c r="E85" s="1"/>
      <c r="F85" s="1"/>
      <c r="G85" s="1"/>
      <c r="H85" s="1"/>
      <c r="I85" s="1"/>
    </row>
    <row r="86" spans="1:13" x14ac:dyDescent="0.25">
      <c r="A86" s="1"/>
      <c r="B86" s="1"/>
      <c r="C86" s="1"/>
      <c r="D86" s="10"/>
      <c r="E86" s="1"/>
      <c r="F86" s="1"/>
      <c r="G86" s="1"/>
      <c r="H86" s="1"/>
      <c r="I86" s="1"/>
    </row>
    <row r="87" spans="1:13" x14ac:dyDescent="0.25">
      <c r="A87" s="1"/>
      <c r="B87" s="1"/>
      <c r="C87" s="1"/>
      <c r="D87" s="1"/>
      <c r="E87" s="1"/>
      <c r="F87" s="1"/>
      <c r="G87" s="1"/>
      <c r="H87" s="1"/>
      <c r="I87" s="1"/>
    </row>
    <row r="88" spans="1:13" x14ac:dyDescent="0.25">
      <c r="A88" s="1"/>
      <c r="B88" s="1"/>
      <c r="C88" s="1"/>
      <c r="D88" s="1"/>
      <c r="E88" s="1"/>
      <c r="F88" s="1"/>
      <c r="G88" s="1"/>
      <c r="H88" s="1"/>
      <c r="I88" s="1"/>
    </row>
    <row r="89" spans="1:13" x14ac:dyDescent="0.25">
      <c r="A89" s="1"/>
      <c r="B89" s="1"/>
      <c r="C89" s="1"/>
      <c r="D89" s="1"/>
      <c r="E89" s="1"/>
      <c r="F89" s="1"/>
      <c r="G89" s="1"/>
      <c r="H89" s="1"/>
      <c r="I89" s="1"/>
    </row>
    <row r="91" spans="1:13" x14ac:dyDescent="0.25">
      <c r="A91" s="74"/>
      <c r="B91" s="74"/>
      <c r="C91" s="74"/>
      <c r="D91" s="74"/>
      <c r="E91" s="74"/>
      <c r="F91" s="74"/>
      <c r="G91" s="74"/>
      <c r="H91" s="74"/>
      <c r="I91" s="74"/>
    </row>
    <row r="92" spans="1:13" x14ac:dyDescent="0.25">
      <c r="A92" s="73" t="s">
        <v>117</v>
      </c>
      <c r="B92" s="75"/>
      <c r="C92" s="75"/>
      <c r="D92" s="75"/>
      <c r="E92" s="75"/>
      <c r="F92" s="75"/>
      <c r="G92" s="75"/>
      <c r="H92" s="75"/>
      <c r="I92" s="75"/>
    </row>
    <row r="93" spans="1:13" x14ac:dyDescent="0.25">
      <c r="A93" s="75"/>
      <c r="B93" s="75"/>
      <c r="C93" s="75"/>
      <c r="D93" s="75"/>
      <c r="E93" s="75"/>
      <c r="F93" s="75"/>
      <c r="G93" s="75"/>
      <c r="H93" s="75"/>
      <c r="I93" s="75"/>
    </row>
    <row r="94" spans="1:13" ht="131.25" customHeight="1" x14ac:dyDescent="0.25">
      <c r="A94" s="75"/>
      <c r="B94" s="75"/>
      <c r="C94" s="75"/>
      <c r="D94" s="75"/>
      <c r="E94" s="75"/>
      <c r="F94" s="75"/>
      <c r="G94" s="75"/>
      <c r="H94" s="75"/>
      <c r="I94" s="75"/>
      <c r="M94" t="s">
        <v>118</v>
      </c>
    </row>
  </sheetData>
  <mergeCells count="3">
    <mergeCell ref="A91:I91"/>
    <mergeCell ref="A92:I94"/>
    <mergeCell ref="B14:E1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94"/>
  <sheetViews>
    <sheetView topLeftCell="A28" zoomScale="98" zoomScaleNormal="98" workbookViewId="0">
      <selection activeCell="K23" sqref="K23"/>
    </sheetView>
  </sheetViews>
  <sheetFormatPr defaultRowHeight="15" x14ac:dyDescent="0.25"/>
  <cols>
    <col min="1" max="1" width="3.5703125" bestFit="1" customWidth="1"/>
    <col min="2" max="2" width="40.85546875" customWidth="1"/>
    <col min="3" max="3" width="9.7109375" style="7" customWidth="1"/>
    <col min="4" max="4" width="14.140625" customWidth="1"/>
    <col min="5" max="5" width="12" customWidth="1"/>
  </cols>
  <sheetData>
    <row r="2" spans="1:9" ht="15.75" x14ac:dyDescent="0.25">
      <c r="B2" s="12"/>
      <c r="C2" s="13"/>
      <c r="D2" s="14"/>
    </row>
    <row r="3" spans="1:9" ht="15.75" x14ac:dyDescent="0.25">
      <c r="B3" s="12"/>
      <c r="C3" s="13"/>
      <c r="D3" s="14"/>
    </row>
    <row r="4" spans="1:9" x14ac:dyDescent="0.25">
      <c r="A4" s="26" t="s">
        <v>134</v>
      </c>
      <c r="B4" s="37"/>
      <c r="C4" s="37"/>
      <c r="H4" s="37" t="s">
        <v>134</v>
      </c>
      <c r="I4" s="37"/>
    </row>
    <row r="5" spans="1:9" x14ac:dyDescent="0.25">
      <c r="A5" s="26" t="s">
        <v>135</v>
      </c>
      <c r="B5" s="37"/>
      <c r="C5" s="37"/>
      <c r="H5" s="37" t="s">
        <v>136</v>
      </c>
      <c r="I5" s="37"/>
    </row>
    <row r="6" spans="1:9" x14ac:dyDescent="0.25">
      <c r="C6"/>
      <c r="H6" s="37"/>
      <c r="I6" s="37"/>
    </row>
    <row r="7" spans="1:9" x14ac:dyDescent="0.25">
      <c r="C7"/>
      <c r="H7" s="37"/>
      <c r="I7" s="37"/>
    </row>
    <row r="8" spans="1:9" x14ac:dyDescent="0.25">
      <c r="C8"/>
      <c r="G8" t="s">
        <v>140</v>
      </c>
      <c r="H8" s="37"/>
      <c r="I8" s="37"/>
    </row>
    <row r="9" spans="1:9" x14ac:dyDescent="0.25">
      <c r="C9"/>
      <c r="G9" t="s">
        <v>141</v>
      </c>
      <c r="H9" s="37"/>
      <c r="I9" s="37"/>
    </row>
    <row r="10" spans="1:9" x14ac:dyDescent="0.25">
      <c r="C10"/>
      <c r="G10" t="s">
        <v>137</v>
      </c>
      <c r="H10" s="37"/>
      <c r="I10" s="37"/>
    </row>
    <row r="11" spans="1:9" x14ac:dyDescent="0.25">
      <c r="C11"/>
      <c r="H11" s="37"/>
      <c r="I11" s="37"/>
    </row>
    <row r="12" spans="1:9" x14ac:dyDescent="0.25">
      <c r="C12"/>
      <c r="H12" s="37"/>
      <c r="I12" s="37"/>
    </row>
    <row r="13" spans="1:9" x14ac:dyDescent="0.25">
      <c r="C13"/>
      <c r="H13" s="37"/>
      <c r="I13" s="37"/>
    </row>
    <row r="14" spans="1:9" ht="15.75" x14ac:dyDescent="0.25">
      <c r="A14" s="28" t="s">
        <v>127</v>
      </c>
      <c r="B14" s="39"/>
      <c r="C14" s="38" t="s">
        <v>128</v>
      </c>
      <c r="D14" s="38"/>
      <c r="E14" s="33"/>
      <c r="F14" s="33"/>
      <c r="G14" s="33"/>
      <c r="H14" s="33"/>
    </row>
    <row r="15" spans="1:9" ht="15.75" x14ac:dyDescent="0.25">
      <c r="A15" s="28"/>
      <c r="B15" s="39"/>
      <c r="C15" s="38"/>
      <c r="D15" s="38"/>
      <c r="E15" s="33"/>
      <c r="F15" s="33"/>
      <c r="G15" s="33"/>
      <c r="H15" s="33"/>
    </row>
    <row r="16" spans="1:9" ht="15.75" x14ac:dyDescent="0.25">
      <c r="A16" s="28"/>
      <c r="B16" s="39"/>
      <c r="C16" s="38"/>
      <c r="D16" s="38"/>
      <c r="E16" s="33"/>
      <c r="F16" s="33"/>
      <c r="G16" s="33"/>
      <c r="H16" s="33"/>
    </row>
    <row r="17" spans="1:9" ht="15.75" x14ac:dyDescent="0.25">
      <c r="A17" s="28"/>
      <c r="B17" s="12" t="s">
        <v>144</v>
      </c>
      <c r="C17" s="13"/>
      <c r="D17" s="14"/>
      <c r="F17" s="33"/>
      <c r="G17" s="33"/>
      <c r="H17" s="33"/>
    </row>
    <row r="18" spans="1:9" ht="31.5" x14ac:dyDescent="0.25">
      <c r="A18" s="28"/>
      <c r="B18" s="20" t="s">
        <v>146</v>
      </c>
      <c r="D18" s="15" t="s">
        <v>145</v>
      </c>
      <c r="F18" s="33"/>
      <c r="G18" s="33"/>
      <c r="H18" s="33"/>
    </row>
    <row r="19" spans="1:9" ht="15.75" x14ac:dyDescent="0.25">
      <c r="A19" s="28"/>
      <c r="B19" s="20"/>
      <c r="C19" s="15"/>
      <c r="D19" s="14"/>
      <c r="F19" s="33"/>
      <c r="G19" s="33"/>
      <c r="H19" s="33"/>
    </row>
    <row r="20" spans="1:9" ht="15.75" x14ac:dyDescent="0.25">
      <c r="A20" s="28"/>
      <c r="B20" s="20" t="s">
        <v>88</v>
      </c>
      <c r="D20" s="15" t="s">
        <v>87</v>
      </c>
      <c r="F20" s="33"/>
      <c r="G20" s="33"/>
      <c r="H20" s="33"/>
    </row>
    <row r="21" spans="1:9" ht="15.75" x14ac:dyDescent="0.25">
      <c r="A21" s="28"/>
      <c r="B21" s="39"/>
      <c r="C21" s="38"/>
      <c r="D21" s="38"/>
      <c r="E21" s="33"/>
      <c r="F21" s="33"/>
      <c r="G21" s="33"/>
      <c r="H21" s="33"/>
    </row>
    <row r="22" spans="1:9" x14ac:dyDescent="0.25">
      <c r="A22" s="28"/>
      <c r="B22" s="33"/>
      <c r="C22" s="33"/>
      <c r="D22" s="33"/>
      <c r="E22" s="33"/>
      <c r="F22" s="33"/>
      <c r="G22" s="33"/>
      <c r="H22" s="33"/>
    </row>
    <row r="23" spans="1:9" x14ac:dyDescent="0.25">
      <c r="A23" s="33" t="s">
        <v>129</v>
      </c>
      <c r="B23" s="33"/>
      <c r="C23" s="33"/>
      <c r="D23" s="33"/>
      <c r="E23" s="33"/>
      <c r="F23" s="33"/>
      <c r="G23" s="33"/>
      <c r="H23" s="33"/>
    </row>
    <row r="24" spans="1:9" x14ac:dyDescent="0.25">
      <c r="A24" s="34"/>
      <c r="B24" s="34"/>
      <c r="C24" s="34"/>
      <c r="D24" s="34"/>
      <c r="E24" s="34"/>
      <c r="F24" s="34"/>
      <c r="G24" s="34"/>
      <c r="H24" s="34"/>
      <c r="I24" s="36"/>
    </row>
    <row r="25" spans="1:9" x14ac:dyDescent="0.25">
      <c r="A25" s="35"/>
      <c r="B25" s="35"/>
      <c r="C25" s="35"/>
      <c r="D25" s="35"/>
      <c r="E25" s="35"/>
      <c r="F25" s="35"/>
      <c r="G25" s="35"/>
      <c r="H25" s="35"/>
      <c r="I25" s="31"/>
    </row>
    <row r="26" spans="1:9" x14ac:dyDescent="0.25">
      <c r="A26" s="33" t="s">
        <v>130</v>
      </c>
      <c r="B26" s="35"/>
      <c r="C26" s="35"/>
      <c r="D26" s="35"/>
      <c r="E26" s="35"/>
      <c r="F26" s="35"/>
      <c r="G26" s="35"/>
      <c r="H26" s="30"/>
      <c r="I26" s="31"/>
    </row>
    <row r="27" spans="1:9" x14ac:dyDescent="0.25">
      <c r="A27" s="33" t="s">
        <v>131</v>
      </c>
      <c r="B27" s="35"/>
      <c r="C27" s="35"/>
      <c r="D27" s="35"/>
      <c r="E27" s="35"/>
      <c r="F27" s="35"/>
      <c r="G27" s="35"/>
      <c r="H27" s="30"/>
      <c r="I27" s="31"/>
    </row>
    <row r="28" spans="1:9" x14ac:dyDescent="0.25">
      <c r="A28" s="33" t="s">
        <v>132</v>
      </c>
      <c r="B28" s="33"/>
      <c r="C28" s="35"/>
      <c r="D28" s="35"/>
      <c r="E28" s="35"/>
      <c r="F28" s="35"/>
      <c r="G28" s="35"/>
      <c r="H28" s="30"/>
      <c r="I28" s="31"/>
    </row>
    <row r="29" spans="1:9" x14ac:dyDescent="0.25">
      <c r="A29" s="33"/>
      <c r="B29" s="33"/>
      <c r="C29" s="33"/>
      <c r="D29" s="33"/>
      <c r="E29" s="33"/>
      <c r="F29" s="33"/>
      <c r="G29" s="33"/>
      <c r="H29" s="28"/>
    </row>
    <row r="30" spans="1:9" x14ac:dyDescent="0.25">
      <c r="A30" s="33" t="s">
        <v>142</v>
      </c>
      <c r="B30" s="33"/>
      <c r="C30" s="33"/>
      <c r="D30" s="33"/>
      <c r="E30" s="33"/>
      <c r="F30" s="33"/>
      <c r="G30" s="33"/>
      <c r="H30" s="28"/>
    </row>
    <row r="31" spans="1:9" ht="15.75" x14ac:dyDescent="0.25">
      <c r="B31" s="12"/>
      <c r="C31" s="13"/>
      <c r="D31" s="14"/>
    </row>
    <row r="33" spans="1:9" s="7" customFormat="1" ht="75" x14ac:dyDescent="0.25">
      <c r="A33" s="5" t="s">
        <v>0</v>
      </c>
      <c r="B33" s="6" t="s">
        <v>1</v>
      </c>
      <c r="C33" s="6" t="s">
        <v>8</v>
      </c>
      <c r="D33" s="6" t="s">
        <v>2</v>
      </c>
      <c r="E33" s="6" t="s">
        <v>7</v>
      </c>
      <c r="F33" s="6" t="s">
        <v>4</v>
      </c>
      <c r="G33" s="6" t="s">
        <v>3</v>
      </c>
      <c r="H33" s="6" t="s">
        <v>5</v>
      </c>
      <c r="I33" s="6" t="s">
        <v>6</v>
      </c>
    </row>
    <row r="34" spans="1:9" x14ac:dyDescent="0.25">
      <c r="A34" s="8">
        <v>1</v>
      </c>
      <c r="B34" s="2" t="s">
        <v>89</v>
      </c>
      <c r="C34" s="9" t="s">
        <v>67</v>
      </c>
      <c r="D34" s="10">
        <f>230/10*4</f>
        <v>92</v>
      </c>
      <c r="E34" s="1"/>
      <c r="F34" s="1"/>
      <c r="G34" s="1"/>
      <c r="H34" s="1"/>
      <c r="I34" s="1"/>
    </row>
    <row r="35" spans="1:9" x14ac:dyDescent="0.25">
      <c r="A35" s="8">
        <v>2</v>
      </c>
      <c r="B35" s="2" t="s">
        <v>90</v>
      </c>
      <c r="C35" s="9" t="s">
        <v>67</v>
      </c>
      <c r="D35" s="10">
        <f>15/10*4</f>
        <v>6</v>
      </c>
      <c r="E35" s="1"/>
      <c r="F35" s="1"/>
      <c r="G35" s="1"/>
      <c r="H35" s="1"/>
      <c r="I35" s="1"/>
    </row>
    <row r="36" spans="1:9" x14ac:dyDescent="0.25">
      <c r="A36" s="8">
        <v>3</v>
      </c>
      <c r="B36" s="2" t="s">
        <v>91</v>
      </c>
      <c r="C36" s="9" t="s">
        <v>67</v>
      </c>
      <c r="D36" s="10">
        <f>15/10*4</f>
        <v>6</v>
      </c>
      <c r="E36" s="1"/>
      <c r="F36" s="1"/>
      <c r="G36" s="1"/>
      <c r="H36" s="1"/>
      <c r="I36" s="1"/>
    </row>
    <row r="37" spans="1:9" x14ac:dyDescent="0.25">
      <c r="A37" s="8">
        <v>4</v>
      </c>
      <c r="B37" s="2" t="s">
        <v>92</v>
      </c>
      <c r="C37" s="9" t="s">
        <v>67</v>
      </c>
      <c r="D37" s="10">
        <f>10/10*4</f>
        <v>4</v>
      </c>
      <c r="E37" s="1"/>
      <c r="F37" s="1"/>
      <c r="G37" s="1"/>
      <c r="H37" s="1"/>
      <c r="I37" s="1"/>
    </row>
    <row r="38" spans="1:9" x14ac:dyDescent="0.25">
      <c r="A38" s="8">
        <v>5</v>
      </c>
      <c r="B38" s="2" t="s">
        <v>93</v>
      </c>
      <c r="C38" s="9" t="s">
        <v>67</v>
      </c>
      <c r="D38" s="10">
        <v>4</v>
      </c>
      <c r="E38" s="1"/>
      <c r="F38" s="1"/>
      <c r="G38" s="1"/>
      <c r="H38" s="1"/>
      <c r="I38" s="1"/>
    </row>
    <row r="39" spans="1:9" x14ac:dyDescent="0.25">
      <c r="A39" s="8">
        <v>6</v>
      </c>
      <c r="B39" s="2" t="s">
        <v>94</v>
      </c>
      <c r="C39" s="9" t="s">
        <v>67</v>
      </c>
      <c r="D39" s="10">
        <v>5</v>
      </c>
      <c r="E39" s="1"/>
      <c r="F39" s="1"/>
      <c r="G39" s="1"/>
      <c r="H39" s="1"/>
      <c r="I39" s="1"/>
    </row>
    <row r="40" spans="1:9" x14ac:dyDescent="0.25">
      <c r="A40" s="8">
        <v>7</v>
      </c>
      <c r="B40" s="2" t="s">
        <v>95</v>
      </c>
      <c r="C40" s="9" t="s">
        <v>67</v>
      </c>
      <c r="D40" s="10">
        <f>30/10*4</f>
        <v>12</v>
      </c>
      <c r="E40" s="1"/>
      <c r="F40" s="1"/>
      <c r="G40" s="1"/>
      <c r="H40" s="1"/>
      <c r="I40" s="1"/>
    </row>
    <row r="41" spans="1:9" x14ac:dyDescent="0.25">
      <c r="A41" s="8">
        <v>8</v>
      </c>
      <c r="B41" s="2" t="s">
        <v>96</v>
      </c>
      <c r="C41" s="9" t="s">
        <v>67</v>
      </c>
      <c r="D41" s="10">
        <f>19/10*4</f>
        <v>7.6</v>
      </c>
      <c r="E41" s="1"/>
      <c r="F41" s="1"/>
      <c r="G41" s="1"/>
      <c r="H41" s="1"/>
      <c r="I41" s="1"/>
    </row>
    <row r="42" spans="1:9" x14ac:dyDescent="0.25">
      <c r="A42" s="8">
        <v>9</v>
      </c>
      <c r="B42" s="2" t="s">
        <v>97</v>
      </c>
      <c r="C42" s="9" t="s">
        <v>67</v>
      </c>
      <c r="D42" s="10">
        <f>12/10*4</f>
        <v>4.8</v>
      </c>
      <c r="E42" s="1"/>
      <c r="F42" s="1"/>
      <c r="G42" s="1"/>
      <c r="H42" s="1"/>
      <c r="I42" s="1"/>
    </row>
    <row r="43" spans="1:9" x14ac:dyDescent="0.25">
      <c r="A43" s="8">
        <v>10</v>
      </c>
      <c r="B43" s="2" t="s">
        <v>102</v>
      </c>
      <c r="C43" s="9" t="s">
        <v>67</v>
      </c>
      <c r="D43" s="10">
        <f>45/10*4</f>
        <v>18</v>
      </c>
      <c r="E43" s="1"/>
      <c r="F43" s="1"/>
      <c r="G43" s="1"/>
      <c r="H43" s="1"/>
      <c r="I43" s="1"/>
    </row>
    <row r="44" spans="1:9" x14ac:dyDescent="0.25">
      <c r="A44" s="8">
        <v>11</v>
      </c>
      <c r="B44" s="2" t="s">
        <v>98</v>
      </c>
      <c r="C44" s="9" t="s">
        <v>67</v>
      </c>
      <c r="D44" s="10">
        <f>30/10*4</f>
        <v>12</v>
      </c>
      <c r="E44" s="1"/>
      <c r="F44" s="1"/>
      <c r="G44" s="1"/>
      <c r="H44" s="1"/>
      <c r="I44" s="1"/>
    </row>
    <row r="45" spans="1:9" x14ac:dyDescent="0.25">
      <c r="A45" s="8">
        <v>12</v>
      </c>
      <c r="B45" s="2" t="s">
        <v>99</v>
      </c>
      <c r="C45" s="9" t="s">
        <v>67</v>
      </c>
      <c r="D45" s="10">
        <f>44/10*4</f>
        <v>17.600000000000001</v>
      </c>
      <c r="E45" s="1"/>
      <c r="F45" s="1"/>
      <c r="G45" s="1"/>
      <c r="H45" s="1"/>
      <c r="I45" s="1"/>
    </row>
    <row r="46" spans="1:9" x14ac:dyDescent="0.25">
      <c r="A46" s="8">
        <v>13</v>
      </c>
      <c r="B46" s="2" t="s">
        <v>108</v>
      </c>
      <c r="C46" s="9" t="s">
        <v>67</v>
      </c>
      <c r="D46" s="10">
        <f>20/10*4</f>
        <v>8</v>
      </c>
      <c r="E46" s="1"/>
      <c r="F46" s="1"/>
      <c r="G46" s="1"/>
      <c r="H46" s="1"/>
      <c r="I46" s="1"/>
    </row>
    <row r="47" spans="1:9" x14ac:dyDescent="0.25">
      <c r="A47" s="8">
        <v>14</v>
      </c>
      <c r="B47" s="2" t="s">
        <v>101</v>
      </c>
      <c r="C47" s="9" t="s">
        <v>67</v>
      </c>
      <c r="D47" s="10">
        <f>32/10*4</f>
        <v>12.8</v>
      </c>
      <c r="E47" s="1"/>
      <c r="F47" s="1"/>
      <c r="G47" s="1"/>
      <c r="H47" s="1"/>
      <c r="I47" s="1"/>
    </row>
    <row r="48" spans="1:9" x14ac:dyDescent="0.25">
      <c r="A48" s="8">
        <v>15</v>
      </c>
      <c r="B48" s="21" t="s">
        <v>110</v>
      </c>
      <c r="C48" s="9" t="s">
        <v>67</v>
      </c>
      <c r="D48" s="10">
        <f>26/10*4</f>
        <v>10.4</v>
      </c>
      <c r="E48" s="1"/>
      <c r="F48" s="1"/>
      <c r="G48" s="1"/>
      <c r="H48" s="1"/>
      <c r="I48" s="1"/>
    </row>
    <row r="49" spans="1:9" x14ac:dyDescent="0.25">
      <c r="A49" s="8">
        <v>16</v>
      </c>
      <c r="B49" s="21" t="s">
        <v>103</v>
      </c>
      <c r="C49" s="9" t="s">
        <v>67</v>
      </c>
      <c r="D49" s="10">
        <f>175/10*4</f>
        <v>70</v>
      </c>
      <c r="E49" s="1"/>
      <c r="F49" s="1"/>
      <c r="G49" s="1"/>
      <c r="H49" s="1"/>
      <c r="I49" s="1"/>
    </row>
    <row r="50" spans="1:9" x14ac:dyDescent="0.25">
      <c r="A50" s="8">
        <v>17</v>
      </c>
      <c r="B50" s="2" t="s">
        <v>104</v>
      </c>
      <c r="C50" s="9" t="s">
        <v>67</v>
      </c>
      <c r="D50" s="10">
        <f>4/10*4</f>
        <v>1.6</v>
      </c>
      <c r="E50" s="1"/>
      <c r="F50" s="1"/>
      <c r="G50" s="1"/>
      <c r="H50" s="1"/>
      <c r="I50" s="1"/>
    </row>
    <row r="51" spans="1:9" x14ac:dyDescent="0.25">
      <c r="A51" s="8">
        <v>18</v>
      </c>
      <c r="B51" s="21" t="s">
        <v>111</v>
      </c>
      <c r="C51" s="9" t="s">
        <v>67</v>
      </c>
      <c r="D51" s="10">
        <f>290/10*4</f>
        <v>116</v>
      </c>
      <c r="E51" s="1"/>
      <c r="F51" s="1"/>
      <c r="G51" s="1"/>
      <c r="H51" s="1"/>
      <c r="I51" s="1"/>
    </row>
    <row r="52" spans="1:9" x14ac:dyDescent="0.25">
      <c r="A52" s="8">
        <v>19</v>
      </c>
      <c r="B52" s="21" t="s">
        <v>100</v>
      </c>
      <c r="C52" s="9" t="s">
        <v>67</v>
      </c>
      <c r="D52" s="10">
        <f>150/10*4</f>
        <v>60</v>
      </c>
      <c r="E52" s="1"/>
      <c r="F52" s="1"/>
      <c r="G52" s="1"/>
      <c r="H52" s="1"/>
      <c r="I52" s="1"/>
    </row>
    <row r="53" spans="1:9" x14ac:dyDescent="0.25">
      <c r="A53" s="8">
        <v>20</v>
      </c>
      <c r="B53" s="1" t="s">
        <v>105</v>
      </c>
      <c r="C53" s="9" t="s">
        <v>67</v>
      </c>
      <c r="D53" s="10">
        <v>1</v>
      </c>
      <c r="E53" s="1"/>
      <c r="F53" s="1"/>
      <c r="G53" s="1"/>
      <c r="H53" s="1"/>
      <c r="I53" s="1"/>
    </row>
    <row r="54" spans="1:9" x14ac:dyDescent="0.25">
      <c r="A54" s="8">
        <v>21</v>
      </c>
      <c r="B54" s="1" t="s">
        <v>106</v>
      </c>
      <c r="C54" s="9" t="s">
        <v>67</v>
      </c>
      <c r="D54" s="10">
        <f>33/10*4</f>
        <v>13.2</v>
      </c>
      <c r="E54" s="1"/>
      <c r="F54" s="1"/>
      <c r="G54" s="1"/>
      <c r="H54" s="1"/>
      <c r="I54" s="1"/>
    </row>
    <row r="55" spans="1:9" x14ac:dyDescent="0.25">
      <c r="A55" s="8">
        <v>22</v>
      </c>
      <c r="B55" s="1" t="s">
        <v>107</v>
      </c>
      <c r="C55" s="9" t="s">
        <v>67</v>
      </c>
      <c r="D55" s="10">
        <f>100/10*4</f>
        <v>40</v>
      </c>
      <c r="E55" s="1"/>
      <c r="F55" s="1"/>
      <c r="G55" s="1"/>
      <c r="H55" s="1"/>
      <c r="I55" s="1"/>
    </row>
    <row r="56" spans="1:9" x14ac:dyDescent="0.25">
      <c r="A56" s="8">
        <v>23</v>
      </c>
      <c r="B56" s="1" t="s">
        <v>109</v>
      </c>
      <c r="C56" s="9"/>
      <c r="D56" s="10">
        <f>5/10*4</f>
        <v>2</v>
      </c>
      <c r="E56" s="1"/>
      <c r="F56" s="1"/>
      <c r="G56" s="1"/>
      <c r="H56" s="1"/>
      <c r="I56" s="1"/>
    </row>
    <row r="57" spans="1:9" x14ac:dyDescent="0.25">
      <c r="A57" s="8"/>
      <c r="B57" s="1"/>
      <c r="C57" s="9"/>
      <c r="D57" s="11"/>
      <c r="E57" s="1"/>
      <c r="F57" s="1"/>
      <c r="G57" s="1"/>
      <c r="H57" s="1"/>
      <c r="I57" s="1"/>
    </row>
    <row r="58" spans="1:9" x14ac:dyDescent="0.25">
      <c r="A58" s="8"/>
      <c r="B58" s="1"/>
      <c r="C58" s="9"/>
      <c r="D58" s="10"/>
      <c r="E58" s="1"/>
      <c r="F58" s="1"/>
      <c r="G58" s="1"/>
      <c r="H58" s="1"/>
      <c r="I58" s="1"/>
    </row>
    <row r="59" spans="1:9" x14ac:dyDescent="0.25">
      <c r="A59" s="8"/>
      <c r="B59" s="1"/>
      <c r="C59" s="9"/>
      <c r="D59" s="10"/>
      <c r="E59" s="1"/>
      <c r="F59" s="1"/>
      <c r="G59" s="1"/>
      <c r="H59" s="1"/>
      <c r="I59" s="1"/>
    </row>
    <row r="60" spans="1:9" x14ac:dyDescent="0.25">
      <c r="A60" s="8"/>
      <c r="B60" s="1"/>
      <c r="C60" s="9"/>
      <c r="D60" s="1"/>
      <c r="E60" s="1"/>
      <c r="F60" s="1"/>
      <c r="G60" s="1"/>
      <c r="H60" s="1"/>
      <c r="I60" s="1"/>
    </row>
    <row r="61" spans="1:9" x14ac:dyDescent="0.25">
      <c r="A61" s="8"/>
      <c r="B61" s="1"/>
      <c r="C61" s="9"/>
      <c r="D61" s="1"/>
      <c r="E61" s="1"/>
      <c r="F61" s="1"/>
      <c r="G61" s="1"/>
      <c r="H61" s="1"/>
      <c r="I61" s="1"/>
    </row>
    <row r="62" spans="1:9" x14ac:dyDescent="0.25">
      <c r="A62" s="8"/>
      <c r="B62" s="1"/>
      <c r="C62" s="9"/>
      <c r="D62" s="1"/>
      <c r="E62" s="1"/>
      <c r="F62" s="1"/>
      <c r="G62" s="1"/>
      <c r="H62" s="1"/>
      <c r="I62" s="1"/>
    </row>
    <row r="63" spans="1:9" x14ac:dyDescent="0.25">
      <c r="A63" s="22"/>
    </row>
    <row r="64" spans="1:9" x14ac:dyDescent="0.25">
      <c r="A64" s="22"/>
      <c r="B64" t="s">
        <v>112</v>
      </c>
    </row>
    <row r="65" spans="1:2" x14ac:dyDescent="0.25">
      <c r="A65" s="22"/>
      <c r="B65" t="s">
        <v>113</v>
      </c>
    </row>
    <row r="66" spans="1:2" x14ac:dyDescent="0.25">
      <c r="A66" s="22"/>
      <c r="B66" t="s">
        <v>114</v>
      </c>
    </row>
    <row r="67" spans="1:2" x14ac:dyDescent="0.25">
      <c r="A67" s="22"/>
      <c r="B67" t="s">
        <v>115</v>
      </c>
    </row>
    <row r="68" spans="1:2" x14ac:dyDescent="0.25">
      <c r="A68" s="22"/>
      <c r="B68" t="s">
        <v>116</v>
      </c>
    </row>
    <row r="69" spans="1:2" x14ac:dyDescent="0.25">
      <c r="A69" s="22"/>
    </row>
    <row r="70" spans="1:2" x14ac:dyDescent="0.25">
      <c r="A70" s="22"/>
    </row>
    <row r="71" spans="1:2" x14ac:dyDescent="0.25">
      <c r="A71" s="22"/>
    </row>
    <row r="72" spans="1:2" x14ac:dyDescent="0.25">
      <c r="A72" s="22"/>
    </row>
    <row r="73" spans="1:2" x14ac:dyDescent="0.25">
      <c r="A73" s="22"/>
    </row>
    <row r="74" spans="1:2" x14ac:dyDescent="0.25">
      <c r="A74" s="22"/>
    </row>
    <row r="75" spans="1:2" x14ac:dyDescent="0.25">
      <c r="A75" s="22"/>
    </row>
    <row r="76" spans="1:2" x14ac:dyDescent="0.25">
      <c r="A76" s="22"/>
    </row>
    <row r="77" spans="1:2" x14ac:dyDescent="0.25">
      <c r="A77" s="22"/>
    </row>
    <row r="78" spans="1:2" x14ac:dyDescent="0.25">
      <c r="A78" s="22"/>
    </row>
    <row r="79" spans="1:2" x14ac:dyDescent="0.25">
      <c r="A79" s="22"/>
    </row>
    <row r="80" spans="1:2" x14ac:dyDescent="0.25">
      <c r="A80" s="22"/>
    </row>
    <row r="81" spans="1:1" x14ac:dyDescent="0.25">
      <c r="A81" s="22"/>
    </row>
    <row r="82" spans="1:1" x14ac:dyDescent="0.25">
      <c r="A82" s="22"/>
    </row>
    <row r="83" spans="1:1" x14ac:dyDescent="0.25">
      <c r="A83" s="22"/>
    </row>
    <row r="84" spans="1:1" x14ac:dyDescent="0.25">
      <c r="A84" s="22"/>
    </row>
    <row r="85" spans="1:1" x14ac:dyDescent="0.25">
      <c r="A85" s="22"/>
    </row>
    <row r="86" spans="1:1" x14ac:dyDescent="0.25">
      <c r="A86" s="22"/>
    </row>
    <row r="87" spans="1:1" x14ac:dyDescent="0.25">
      <c r="A87" s="22"/>
    </row>
    <row r="88" spans="1:1" x14ac:dyDescent="0.25">
      <c r="A88" s="22"/>
    </row>
    <row r="89" spans="1:1" x14ac:dyDescent="0.25">
      <c r="A89" s="22"/>
    </row>
    <row r="90" spans="1:1" x14ac:dyDescent="0.25">
      <c r="A90" s="22"/>
    </row>
    <row r="91" spans="1:1" x14ac:dyDescent="0.25">
      <c r="A91" s="22"/>
    </row>
    <row r="92" spans="1:1" x14ac:dyDescent="0.25">
      <c r="A92" s="22"/>
    </row>
    <row r="93" spans="1:1" x14ac:dyDescent="0.25">
      <c r="A93" s="22"/>
    </row>
    <row r="94" spans="1:1" x14ac:dyDescent="0.25">
      <c r="A94" s="22"/>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nabiał</vt:lpstr>
      <vt:lpstr>Artykuły ogólnospożywcze (2)</vt:lpstr>
      <vt:lpstr>warzywa</vt:lpstr>
      <vt:lpstr>Mięso i wędliny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dc:creator>
  <cp:lastModifiedBy>Aneta Roszak</cp:lastModifiedBy>
  <cp:lastPrinted>2025-12-08T02:41:58Z</cp:lastPrinted>
  <dcterms:created xsi:type="dcterms:W3CDTF">2021-05-25T11:23:42Z</dcterms:created>
  <dcterms:modified xsi:type="dcterms:W3CDTF">2025-12-11T11:14:42Z</dcterms:modified>
</cp:coreProperties>
</file>